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Medico\Downloads\"/>
    </mc:Choice>
  </mc:AlternateContent>
  <xr:revisionPtr revIDLastSave="0" documentId="8_{9E4F408C-F6D9-466B-B1C3-5E7561712491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25" i="1" l="1"/>
  <c r="AR25" i="1"/>
  <c r="AL25" i="1"/>
  <c r="AL24" i="1"/>
  <c r="AL22" i="1"/>
  <c r="AL13" i="1"/>
  <c r="AL14" i="1"/>
  <c r="AL18" i="1"/>
  <c r="AL21" i="1"/>
  <c r="AK32" i="1"/>
  <c r="AK24" i="1"/>
  <c r="AK22" i="1"/>
  <c r="AK13" i="1"/>
  <c r="AK14" i="1"/>
  <c r="AK15" i="1"/>
  <c r="AK17" i="1"/>
  <c r="AK18" i="1"/>
  <c r="AK21" i="1"/>
  <c r="AK11" i="1"/>
  <c r="AJ25" i="1"/>
  <c r="AJ32" i="1"/>
  <c r="AJ24" i="1"/>
  <c r="AJ22" i="1"/>
  <c r="AJ13" i="1"/>
  <c r="AJ17" i="1"/>
  <c r="AJ18" i="1"/>
  <c r="AI32" i="1"/>
  <c r="AI24" i="1"/>
  <c r="AI22" i="1"/>
  <c r="AI21" i="1"/>
  <c r="AI17" i="1"/>
  <c r="AI14" i="1"/>
  <c r="AI15" i="1"/>
  <c r="AI13" i="1"/>
  <c r="AI11" i="1"/>
  <c r="AO10" i="1"/>
  <c r="AN10" i="1"/>
  <c r="AF32" i="1"/>
  <c r="AL32" i="1" s="1"/>
  <c r="AF21" i="1"/>
  <c r="AJ21" i="1" s="1"/>
  <c r="AF17" i="1"/>
  <c r="AL17" i="1" s="1"/>
  <c r="AF15" i="1"/>
  <c r="AL15" i="1" s="1"/>
  <c r="AF14" i="1"/>
  <c r="AJ14" i="1" s="1"/>
  <c r="AF13" i="1"/>
  <c r="AF11" i="1"/>
  <c r="AL11" i="1" s="1"/>
  <c r="AJ15" i="1" l="1"/>
  <c r="AJ11" i="1"/>
  <c r="AD36" i="1"/>
  <c r="AB36" i="1"/>
  <c r="AD31" i="1"/>
  <c r="AB31" i="1"/>
  <c r="V31" i="1"/>
  <c r="T31" i="1"/>
  <c r="AD28" i="1"/>
  <c r="AB28" i="1"/>
  <c r="AD25" i="1"/>
  <c r="AB25" i="1"/>
  <c r="V25" i="1"/>
  <c r="T25" i="1"/>
  <c r="AD24" i="1"/>
  <c r="AB24" i="1"/>
  <c r="V24" i="1"/>
  <c r="T24" i="1"/>
  <c r="AD22" i="1"/>
  <c r="AB22" i="1"/>
  <c r="V22" i="1"/>
  <c r="T22" i="1"/>
  <c r="AD19" i="1"/>
  <c r="AB19" i="1"/>
  <c r="AT17" i="1"/>
  <c r="AR17" i="1"/>
  <c r="AD15" i="1"/>
  <c r="AB15" i="1"/>
  <c r="V15" i="1"/>
  <c r="T15" i="1"/>
  <c r="AD14" i="1"/>
  <c r="AB14" i="1"/>
  <c r="V14" i="1"/>
  <c r="T14" i="1"/>
  <c r="AD12" i="1"/>
  <c r="AB12" i="1"/>
  <c r="AD11" i="1"/>
  <c r="AB11" i="1"/>
  <c r="V11" i="1"/>
  <c r="T11" i="1"/>
  <c r="AR10" i="1"/>
  <c r="AT10" i="1"/>
  <c r="AD10" i="1"/>
  <c r="AB10" i="1"/>
  <c r="V10" i="1"/>
  <c r="T10" i="1"/>
</calcChain>
</file>

<file path=xl/sharedStrings.xml><?xml version="1.0" encoding="utf-8"?>
<sst xmlns="http://schemas.openxmlformats.org/spreadsheetml/2006/main" count="268" uniqueCount="125">
  <si>
    <t>SERVICIOS DE SALUD DE SINALOA</t>
  </si>
  <si>
    <t>Categoria</t>
  </si>
  <si>
    <t>Indicadores</t>
  </si>
  <si>
    <t>Metas</t>
  </si>
  <si>
    <t xml:space="preserve">Programatica </t>
  </si>
  <si>
    <t xml:space="preserve">Denominacion del Indicador </t>
  </si>
  <si>
    <t xml:space="preserve">Nivel </t>
  </si>
  <si>
    <t xml:space="preserve">Tipo </t>
  </si>
  <si>
    <t>Dimencion a Medir</t>
  </si>
  <si>
    <t>Unidad de Medida</t>
  </si>
  <si>
    <t>Aprobada Anual</t>
  </si>
  <si>
    <t>Aprobada del Periodo</t>
  </si>
  <si>
    <t>Modificada del Periodo</t>
  </si>
  <si>
    <t>Alcanzada</t>
  </si>
  <si>
    <t>Porcentajes de Cumplimiento</t>
  </si>
  <si>
    <t>F</t>
  </si>
  <si>
    <t>SF</t>
  </si>
  <si>
    <t>PP</t>
  </si>
  <si>
    <t xml:space="preserve">Alc./ </t>
  </si>
  <si>
    <t>Alc./</t>
  </si>
  <si>
    <t>Aprobado</t>
  </si>
  <si>
    <t>Modificado</t>
  </si>
  <si>
    <t>I097 DENGUE</t>
  </si>
  <si>
    <t>Letalidad por Dengue debajo 1%</t>
  </si>
  <si>
    <t>Fin</t>
  </si>
  <si>
    <t>Estratégico</t>
  </si>
  <si>
    <t>Eficacia</t>
  </si>
  <si>
    <t>PORCENTAJE</t>
  </si>
  <si>
    <t>MENOS DEL 1%</t>
  </si>
  <si>
    <t>I098 SALUD DE LA INFANCIA Y LA ADOLESCENCIA</t>
  </si>
  <si>
    <t>Tasa de Mortalidad en niños y niñas menores de 5 años de edad</t>
  </si>
  <si>
    <t xml:space="preserve">Eficacia </t>
  </si>
  <si>
    <t>TASA</t>
  </si>
  <si>
    <t>SIN DATOS PRELIMINARES</t>
  </si>
  <si>
    <t>I099 VIH/ITS</t>
  </si>
  <si>
    <t>Variación proporcional entre los cambios en la prevalencia de VIH-sida en años consecutivos.</t>
  </si>
  <si>
    <t>I100 SALUD MENTAL Y ADICCIONES</t>
  </si>
  <si>
    <t>Diferencia porcentual de la cobertura en salud mental y adicciones</t>
  </si>
  <si>
    <t>2.8% (Datos Preliminares)</t>
  </si>
  <si>
    <t>I101 SALUD BUCAL</t>
  </si>
  <si>
    <t>Porcentaje de variación del número de consultas odontológicas realizadas en población no derecho habiente.</t>
  </si>
  <si>
    <t>I102 CANCER</t>
  </si>
  <si>
    <t xml:space="preserve">Tasa de mortalidad por Cáncer de Mama </t>
  </si>
  <si>
    <t>19.61 (preliminar)</t>
  </si>
  <si>
    <t>I104 LEPRA</t>
  </si>
  <si>
    <t>Variación porcentual de la incidencia de Lepra</t>
  </si>
  <si>
    <t xml:space="preserve">PORCENTAJE </t>
  </si>
  <si>
    <t>&lt;10%</t>
  </si>
  <si>
    <t>INDICADOR ANUAL</t>
  </si>
  <si>
    <t xml:space="preserve">INDICADOR ANUAL </t>
  </si>
  <si>
    <t>I106 PLANIFICACIÓN FAMILIAR Y ANTICONCEPCIÓN</t>
  </si>
  <si>
    <t>Tasa de variación del registro de Usuarias y Usuarios Activos respecto a las alcanzadas en el ejercicio anterior.</t>
  </si>
  <si>
    <t>I107 VIOLENCIA FAMILIAR Y DE GENERO</t>
  </si>
  <si>
    <t>Contribuir para que el porcentaje de mujeres de 15 años y más a las que se les aplicó herramienta de detección y resultaron positivas.</t>
  </si>
  <si>
    <t>INDICADOR DE MEDICION ANUAL</t>
  </si>
  <si>
    <t>I110 ZOONOSIS</t>
  </si>
  <si>
    <t>Porcentaje de vacuna aplicada a perros y gatos</t>
  </si>
  <si>
    <t>I112 TUBERCULOSIS</t>
  </si>
  <si>
    <t>Ingresar a tratamiento a los casos de tuberculosis registrados</t>
  </si>
  <si>
    <t>I125 SALUD REPRODUCTIVA</t>
  </si>
  <si>
    <t>Porcentaje de Embarazos en adolescentes</t>
  </si>
  <si>
    <t xml:space="preserve">        &gt;30%</t>
  </si>
  <si>
    <t>0113 POLITICAS DE SALUD PUBLICA</t>
  </si>
  <si>
    <t>Comunidades promotoras de la salud certificadas</t>
  </si>
  <si>
    <t>COMUNIDADES CERTIFICADAS</t>
  </si>
  <si>
    <t>Población estatal que recibió servicios de promoción de la salud para mejoría en sus estilos de vida y  entornos clave de desarrollo.</t>
  </si>
  <si>
    <t>POBLACION INTERVENIDA</t>
  </si>
  <si>
    <t>Tasa mortalidad por enfermedad isquémica del corazón en la población de 20 años y más en un periodo determinado en relación a la línea basal 2018.</t>
  </si>
  <si>
    <t>&gt;100% (Hasta noviembre)</t>
  </si>
  <si>
    <t>71.23% (datos preliminares)</t>
  </si>
  <si>
    <t>71.23%* (Datos preliminares)</t>
  </si>
  <si>
    <t>13%* (Datos preliminares)</t>
  </si>
  <si>
    <t>I181 SALUD MATERNA</t>
  </si>
  <si>
    <t>Tasa mortalidad por muerte materna en la población de 10 años y más en un periodo determinado en relación a la línea basal 2015</t>
  </si>
  <si>
    <t>Tasa</t>
  </si>
  <si>
    <t>&lt; 24.9</t>
  </si>
  <si>
    <t>I182 SALUD PERINATAL</t>
  </si>
  <si>
    <t xml:space="preserve">Tasa de Mortalidad Neonatal </t>
  </si>
  <si>
    <t>RAZON</t>
  </si>
  <si>
    <t>sin modificaciones</t>
  </si>
  <si>
    <t>IGUALDAD DE GENERO</t>
  </si>
  <si>
    <t>Capacitar personal de unidades de salud, oficina centrales y jurisdiccionales en materia de derechos humanos, no discriminación, inclusión y pertinencia cultural en la atención de las personas en los servicios de salud.</t>
  </si>
  <si>
    <t>Personal de salud</t>
  </si>
  <si>
    <t>173</t>
  </si>
  <si>
    <t>120%</t>
  </si>
  <si>
    <t>ATENCION AL ENVEJECIMIENTO</t>
  </si>
  <si>
    <t>Porcentaje de adultos mayores de 60 años y mas que se  realisa el tamizaje de depresion.</t>
  </si>
  <si>
    <t xml:space="preserve">Fin </t>
  </si>
  <si>
    <t>SEGURIDAD VIAL</t>
  </si>
  <si>
    <t>1.3% de la población sensibilizada en seguridad vial.</t>
  </si>
  <si>
    <t>INTOXICACION POR PICADURA DE ALACRAN</t>
  </si>
  <si>
    <t>Tratamiento oportuno de casos por intoxicación por picadura de alacrán y realizar encuestas entomológicas de alacranes en cuatro localidades prioritarias.</t>
  </si>
  <si>
    <t>PALUDISMO</t>
  </si>
  <si>
    <t>Toma de gota gruesa</t>
  </si>
  <si>
    <t>PAERI</t>
  </si>
  <si>
    <t>Porcentaje de personas con factor de riesgo para Asma y/o EPOC que fueron estudiadas con prueba de espirometría</t>
  </si>
  <si>
    <t>RICKETTSIOSIS</t>
  </si>
  <si>
    <t>Prevenir y controlar casos de Rickettsiosis en el Humano</t>
  </si>
  <si>
    <t>ENFERMEDADES DIARREICAS</t>
  </si>
  <si>
    <t>Lograr una Tasa De Letalidad De Cólera – 0%</t>
  </si>
  <si>
    <t>Eificacia</t>
  </si>
  <si>
    <t> </t>
  </si>
  <si>
    <t>URGENCIAS EPIDEMIOLOGICAS</t>
  </si>
  <si>
    <t>Atender el 95% de emergencias en salud (brotes y desastres).</t>
  </si>
  <si>
    <t>&gt;95%</t>
  </si>
  <si>
    <t>MONITOREO</t>
  </si>
  <si>
    <t>Porcentaje de CEVES realizados en el año</t>
  </si>
  <si>
    <t>Estrategico</t>
  </si>
  <si>
    <t>HEPATITIS C</t>
  </si>
  <si>
    <t>Tamizar a los pacientes con VIH para hepatitis C</t>
  </si>
  <si>
    <t>Presupuesto FASSA (Pesos)</t>
  </si>
  <si>
    <t>Presupuesto E001 (Pesos)</t>
  </si>
  <si>
    <t>Presupuesto UO13 (Pesos)</t>
  </si>
  <si>
    <t>Presupuesto SUBSIDIO ESTATAL (Pesos)</t>
  </si>
  <si>
    <t>Devengado</t>
  </si>
  <si>
    <t>Pagado</t>
  </si>
  <si>
    <t>Porcentaje de Devengado</t>
  </si>
  <si>
    <t>Porcentaje de       Pagado</t>
  </si>
  <si>
    <t xml:space="preserve"> Deven/Aprob</t>
  </si>
  <si>
    <t>Deven/ Modif</t>
  </si>
  <si>
    <t>Pagado/Aprob</t>
  </si>
  <si>
    <t>Pagado/ Modif</t>
  </si>
  <si>
    <t>CARDIOMETABOLICAS</t>
  </si>
  <si>
    <t>DEL 1 DE ENERO AL 31 DE DICIEMBRE DE 2024</t>
  </si>
  <si>
    <t>INDICADORES DE RESULTADOS POR PROGRAMA PRESUPUESTARIO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</si>
</sst>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%"/>
    <numFmt numFmtId="166" formatCode="_([$$-409]* #,##0.00_);_([$$-409]* \(#,##0.00\);_([$$-409]* &quot;-&quot;??_);_(@_)"/>
  </numFmts>
  <fonts count="24" x14ac:knownFonts="1">
    <font>
      <sz val="10"/>
      <color rgb="FF000000"/>
      <name val="Calibri"/>
      <scheme val="minor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Calibri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indexed="8"/>
      <name val="Arial"/>
      <family val="2"/>
    </font>
    <font>
      <sz val="1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Calibri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alibri"/>
      <scheme val="minor"/>
    </font>
    <font>
      <sz val="10"/>
      <color rgb="FF000000"/>
      <name val="Calibri"/>
      <family val="2"/>
      <charset val="1"/>
    </font>
    <font>
      <sz val="9"/>
      <color rgb="FF000000"/>
      <name val="Arial"/>
      <family val="2"/>
      <charset val="1"/>
    </font>
    <font>
      <sz val="9"/>
      <color rgb="FF000000"/>
      <name val="Calibri"/>
      <scheme val="minor"/>
    </font>
    <font>
      <sz val="10"/>
      <color rgb="FF000000"/>
      <name val="Calibri"/>
      <scheme val="minor"/>
    </font>
    <font>
      <sz val="9"/>
      <color rgb="FF000000"/>
      <name val="Arial"/>
      <family val="2"/>
    </font>
    <font>
      <sz val="8"/>
      <name val="Arial"/>
      <family val="2"/>
    </font>
    <font>
      <sz val="8.25"/>
      <color rgb="FF000000"/>
      <name val="Tahoma"/>
      <family val="2"/>
    </font>
    <font>
      <sz val="8.25"/>
      <color theme="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rgb="FFD8D8D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rgb="FFD8D8D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rgb="FFD8D8D8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rgb="FFD8D8D8"/>
      </patternFill>
    </fill>
    <fill>
      <patternFill patternType="solid">
        <fgColor theme="3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7"/>
  </cellStyleXfs>
  <cellXfs count="210">
    <xf numFmtId="0" fontId="0" fillId="0" borderId="0" xfId="0" applyAlignment="1">
      <alignment vertical="top"/>
    </xf>
    <xf numFmtId="0" fontId="2" fillId="0" borderId="0" xfId="0" applyFont="1" applyAlignment="1">
      <alignment vertical="center"/>
    </xf>
    <xf numFmtId="0" fontId="6" fillId="0" borderId="15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/>
    </xf>
    <xf numFmtId="0" fontId="0" fillId="0" borderId="0" xfId="0" applyAlignment="1">
      <alignment vertical="top" wrapText="1"/>
    </xf>
    <xf numFmtId="0" fontId="7" fillId="0" borderId="16" xfId="0" applyFont="1" applyBorder="1" applyAlignment="1">
      <alignment vertical="top"/>
    </xf>
    <xf numFmtId="0" fontId="6" fillId="0" borderId="11" xfId="0" applyFont="1" applyBorder="1" applyAlignment="1">
      <alignment vertical="center" wrapText="1"/>
    </xf>
    <xf numFmtId="0" fontId="9" fillId="0" borderId="16" xfId="0" applyFont="1" applyBorder="1" applyAlignment="1">
      <alignment vertical="top"/>
    </xf>
    <xf numFmtId="0" fontId="6" fillId="0" borderId="3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0" fontId="14" fillId="0" borderId="16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6" fillId="3" borderId="15" xfId="0" applyFont="1" applyFill="1" applyBorder="1" applyAlignment="1">
      <alignment vertical="center"/>
    </xf>
    <xf numFmtId="0" fontId="6" fillId="3" borderId="15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/>
    </xf>
    <xf numFmtId="0" fontId="7" fillId="3" borderId="16" xfId="0" applyFont="1" applyFill="1" applyBorder="1" applyAlignment="1">
      <alignment vertical="top"/>
    </xf>
    <xf numFmtId="0" fontId="9" fillId="3" borderId="16" xfId="0" applyFont="1" applyFill="1" applyBorder="1" applyAlignment="1">
      <alignment vertical="top"/>
    </xf>
    <xf numFmtId="0" fontId="9" fillId="3" borderId="17" xfId="0" applyFont="1" applyFill="1" applyBorder="1" applyAlignment="1">
      <alignment vertical="top"/>
    </xf>
    <xf numFmtId="0" fontId="17" fillId="0" borderId="15" xfId="0" applyFont="1" applyBorder="1" applyAlignment="1">
      <alignment vertical="top"/>
    </xf>
    <xf numFmtId="0" fontId="17" fillId="0" borderId="5" xfId="0" applyFont="1" applyBorder="1" applyAlignment="1">
      <alignment vertical="top"/>
    </xf>
    <xf numFmtId="0" fontId="17" fillId="0" borderId="4" xfId="0" applyFont="1" applyBorder="1" applyAlignment="1">
      <alignment vertical="top"/>
    </xf>
    <xf numFmtId="0" fontId="0" fillId="0" borderId="0" xfId="0" applyAlignment="1">
      <alignment horizontal="left" vertical="top"/>
    </xf>
    <xf numFmtId="0" fontId="3" fillId="2" borderId="12" xfId="0" applyFont="1" applyFill="1" applyBorder="1" applyAlignment="1">
      <alignment horizontal="left" vertical="center"/>
    </xf>
    <xf numFmtId="0" fontId="14" fillId="3" borderId="16" xfId="0" applyFont="1" applyFill="1" applyBorder="1" applyAlignment="1">
      <alignment horizontal="left" vertical="center" wrapText="1"/>
    </xf>
    <xf numFmtId="0" fontId="0" fillId="3" borderId="16" xfId="0" applyFill="1" applyBorder="1" applyAlignment="1">
      <alignment horizontal="left" vertical="top" wrapText="1"/>
    </xf>
    <xf numFmtId="9" fontId="13" fillId="0" borderId="17" xfId="0" applyNumberFormat="1" applyFont="1" applyBorder="1" applyAlignment="1">
      <alignment horizontal="left" vertical="center" wrapText="1"/>
    </xf>
    <xf numFmtId="0" fontId="0" fillId="3" borderId="16" xfId="0" applyFill="1" applyBorder="1" applyAlignment="1">
      <alignment horizontal="left" vertical="center" wrapText="1"/>
    </xf>
    <xf numFmtId="49" fontId="13" fillId="0" borderId="17" xfId="0" applyNumberFormat="1" applyFont="1" applyBorder="1" applyAlignment="1">
      <alignment horizontal="left" vertical="center" wrapText="1"/>
    </xf>
    <xf numFmtId="9" fontId="16" fillId="0" borderId="0" xfId="0" applyNumberFormat="1" applyFont="1" applyAlignment="1">
      <alignment horizontal="left" vertical="center"/>
    </xf>
    <xf numFmtId="0" fontId="8" fillId="3" borderId="16" xfId="0" applyFont="1" applyFill="1" applyBorder="1" applyAlignment="1">
      <alignment horizontal="left" vertical="top" wrapText="1"/>
    </xf>
    <xf numFmtId="0" fontId="8" fillId="0" borderId="16" xfId="0" applyFont="1" applyBorder="1" applyAlignment="1">
      <alignment horizontal="left" vertical="top" wrapText="1"/>
    </xf>
    <xf numFmtId="0" fontId="11" fillId="3" borderId="15" xfId="0" applyFont="1" applyFill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top" wrapText="1"/>
    </xf>
    <xf numFmtId="3" fontId="0" fillId="3" borderId="16" xfId="0" applyNumberForma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left" vertical="center"/>
    </xf>
    <xf numFmtId="164" fontId="12" fillId="3" borderId="16" xfId="0" applyNumberFormat="1" applyFont="1" applyFill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65" fontId="0" fillId="3" borderId="16" xfId="0" applyNumberFormat="1" applyFill="1" applyBorder="1" applyAlignment="1">
      <alignment horizontal="left" vertical="center" wrapText="1"/>
    </xf>
    <xf numFmtId="9" fontId="8" fillId="0" borderId="16" xfId="0" applyNumberFormat="1" applyFont="1" applyBorder="1" applyAlignment="1">
      <alignment horizontal="left" vertical="center" wrapText="1"/>
    </xf>
    <xf numFmtId="10" fontId="0" fillId="3" borderId="16" xfId="0" applyNumberFormat="1" applyFill="1" applyBorder="1" applyAlignment="1">
      <alignment horizontal="left" vertical="center" wrapText="1"/>
    </xf>
    <xf numFmtId="9" fontId="0" fillId="3" borderId="16" xfId="0" applyNumberFormat="1" applyFill="1" applyBorder="1" applyAlignment="1">
      <alignment horizontal="left" vertical="center" wrapText="1"/>
    </xf>
    <xf numFmtId="9" fontId="17" fillId="0" borderId="5" xfId="0" applyNumberFormat="1" applyFont="1" applyBorder="1" applyAlignment="1">
      <alignment horizontal="left" vertical="center" wrapText="1"/>
    </xf>
    <xf numFmtId="164" fontId="0" fillId="3" borderId="16" xfId="0" applyNumberFormat="1" applyFill="1" applyBorder="1" applyAlignment="1">
      <alignment horizontal="left" vertical="center" wrapText="1"/>
    </xf>
    <xf numFmtId="10" fontId="8" fillId="3" borderId="16" xfId="0" applyNumberFormat="1" applyFont="1" applyFill="1" applyBorder="1" applyAlignment="1">
      <alignment horizontal="left" vertical="center" wrapText="1"/>
    </xf>
    <xf numFmtId="9" fontId="13" fillId="0" borderId="16" xfId="0" applyNumberFormat="1" applyFont="1" applyBorder="1" applyAlignment="1">
      <alignment horizontal="left" vertical="center" wrapText="1"/>
    </xf>
    <xf numFmtId="9" fontId="13" fillId="0" borderId="21" xfId="0" applyNumberFormat="1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/>
    </xf>
    <xf numFmtId="49" fontId="13" fillId="0" borderId="15" xfId="0" applyNumberFormat="1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/>
    </xf>
    <xf numFmtId="9" fontId="0" fillId="0" borderId="16" xfId="0" applyNumberFormat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165" fontId="8" fillId="0" borderId="16" xfId="0" applyNumberFormat="1" applyFont="1" applyBorder="1" applyAlignment="1">
      <alignment horizontal="left" vertical="center"/>
    </xf>
    <xf numFmtId="9" fontId="8" fillId="0" borderId="16" xfId="0" applyNumberFormat="1" applyFont="1" applyBorder="1" applyAlignment="1">
      <alignment horizontal="left" vertical="center"/>
    </xf>
    <xf numFmtId="0" fontId="0" fillId="3" borderId="16" xfId="0" applyFill="1" applyBorder="1" applyAlignment="1">
      <alignment horizontal="left" vertical="center"/>
    </xf>
    <xf numFmtId="0" fontId="0" fillId="0" borderId="16" xfId="0" applyBorder="1" applyAlignment="1">
      <alignment horizontal="left" vertical="center" wrapText="1"/>
    </xf>
    <xf numFmtId="0" fontId="15" fillId="3" borderId="16" xfId="0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17" fillId="0" borderId="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/>
    </xf>
    <xf numFmtId="0" fontId="6" fillId="3" borderId="11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 wrapText="1"/>
    </xf>
    <xf numFmtId="0" fontId="6" fillId="3" borderId="10" xfId="0" applyFont="1" applyFill="1" applyBorder="1" applyAlignment="1">
      <alignment vertical="center"/>
    </xf>
    <xf numFmtId="0" fontId="18" fillId="3" borderId="16" xfId="0" applyFont="1" applyFill="1" applyBorder="1" applyAlignment="1">
      <alignment horizontal="left" vertical="center" wrapText="1"/>
    </xf>
    <xf numFmtId="0" fontId="12" fillId="3" borderId="16" xfId="0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20" fillId="0" borderId="0" xfId="0" applyFont="1" applyAlignment="1">
      <alignment vertical="top"/>
    </xf>
    <xf numFmtId="0" fontId="5" fillId="4" borderId="12" xfId="1" applyFont="1" applyFill="1" applyBorder="1" applyAlignment="1">
      <alignment vertical="center" wrapText="1"/>
    </xf>
    <xf numFmtId="0" fontId="5" fillId="6" borderId="12" xfId="1" applyFont="1" applyFill="1" applyBorder="1" applyAlignment="1">
      <alignment vertical="center" wrapText="1"/>
    </xf>
    <xf numFmtId="0" fontId="5" fillId="8" borderId="12" xfId="1" applyFont="1" applyFill="1" applyBorder="1" applyAlignment="1">
      <alignment vertical="center" wrapText="1"/>
    </xf>
    <xf numFmtId="0" fontId="5" fillId="10" borderId="12" xfId="1" applyFont="1" applyFill="1" applyBorder="1" applyAlignment="1">
      <alignment vertical="center" wrapText="1"/>
    </xf>
    <xf numFmtId="166" fontId="6" fillId="5" borderId="16" xfId="0" applyNumberFormat="1" applyFont="1" applyFill="1" applyBorder="1" applyAlignment="1">
      <alignment horizontal="right" vertical="center"/>
    </xf>
    <xf numFmtId="166" fontId="22" fillId="5" borderId="16" xfId="0" applyNumberFormat="1" applyFont="1" applyFill="1" applyBorder="1" applyAlignment="1">
      <alignment horizontal="center" vertical="center" wrapText="1"/>
    </xf>
    <xf numFmtId="10" fontId="6" fillId="5" borderId="16" xfId="0" applyNumberFormat="1" applyFont="1" applyFill="1" applyBorder="1" applyAlignment="1">
      <alignment horizontal="center" vertical="center"/>
    </xf>
    <xf numFmtId="166" fontId="6" fillId="7" borderId="16" xfId="0" applyNumberFormat="1" applyFont="1" applyFill="1" applyBorder="1" applyAlignment="1">
      <alignment horizontal="right" vertical="center"/>
    </xf>
    <xf numFmtId="166" fontId="22" fillId="7" borderId="16" xfId="0" applyNumberFormat="1" applyFont="1" applyFill="1" applyBorder="1" applyAlignment="1">
      <alignment horizontal="center" vertical="center" wrapText="1"/>
    </xf>
    <xf numFmtId="10" fontId="6" fillId="7" borderId="16" xfId="0" applyNumberFormat="1" applyFont="1" applyFill="1" applyBorder="1" applyAlignment="1">
      <alignment horizontal="center" vertical="center"/>
    </xf>
    <xf numFmtId="166" fontId="6" fillId="9" borderId="16" xfId="0" applyNumberFormat="1" applyFont="1" applyFill="1" applyBorder="1" applyAlignment="1">
      <alignment horizontal="right" vertical="center"/>
    </xf>
    <xf numFmtId="166" fontId="22" fillId="9" borderId="16" xfId="0" applyNumberFormat="1" applyFont="1" applyFill="1" applyBorder="1" applyAlignment="1">
      <alignment horizontal="center" vertical="center" wrapText="1"/>
    </xf>
    <xf numFmtId="10" fontId="6" fillId="9" borderId="16" xfId="0" applyNumberFormat="1" applyFont="1" applyFill="1" applyBorder="1" applyAlignment="1">
      <alignment horizontal="center" vertical="center"/>
    </xf>
    <xf numFmtId="166" fontId="6" fillId="11" borderId="16" xfId="0" applyNumberFormat="1" applyFont="1" applyFill="1" applyBorder="1" applyAlignment="1">
      <alignment horizontal="right" vertical="center"/>
    </xf>
    <xf numFmtId="166" fontId="22" fillId="11" borderId="16" xfId="0" applyNumberFormat="1" applyFont="1" applyFill="1" applyBorder="1" applyAlignment="1">
      <alignment horizontal="center" vertical="center" wrapText="1"/>
    </xf>
    <xf numFmtId="10" fontId="6" fillId="11" borderId="16" xfId="0" applyNumberFormat="1" applyFont="1" applyFill="1" applyBorder="1" applyAlignment="1">
      <alignment horizontal="center" vertical="center"/>
    </xf>
    <xf numFmtId="166" fontId="11" fillId="5" borderId="16" xfId="0" applyNumberFormat="1" applyFont="1" applyFill="1" applyBorder="1" applyAlignment="1">
      <alignment horizontal="right" vertical="center"/>
    </xf>
    <xf numFmtId="166" fontId="23" fillId="5" borderId="16" xfId="0" applyNumberFormat="1" applyFont="1" applyFill="1" applyBorder="1" applyAlignment="1">
      <alignment horizontal="center" vertical="center" wrapText="1"/>
    </xf>
    <xf numFmtId="10" fontId="11" fillId="5" borderId="16" xfId="0" applyNumberFormat="1" applyFont="1" applyFill="1" applyBorder="1" applyAlignment="1">
      <alignment horizontal="center" vertical="center"/>
    </xf>
    <xf numFmtId="9" fontId="11" fillId="5" borderId="16" xfId="0" applyNumberFormat="1" applyFont="1" applyFill="1" applyBorder="1" applyAlignment="1">
      <alignment horizontal="center" vertical="center"/>
    </xf>
    <xf numFmtId="166" fontId="11" fillId="7" borderId="16" xfId="0" applyNumberFormat="1" applyFont="1" applyFill="1" applyBorder="1" applyAlignment="1">
      <alignment horizontal="right" vertical="center"/>
    </xf>
    <xf numFmtId="166" fontId="23" fillId="7" borderId="16" xfId="0" applyNumberFormat="1" applyFont="1" applyFill="1" applyBorder="1" applyAlignment="1">
      <alignment horizontal="center" vertical="center" wrapText="1"/>
    </xf>
    <xf numFmtId="10" fontId="11" fillId="7" borderId="16" xfId="0" applyNumberFormat="1" applyFont="1" applyFill="1" applyBorder="1" applyAlignment="1">
      <alignment horizontal="center" vertical="center"/>
    </xf>
    <xf numFmtId="166" fontId="11" fillId="9" borderId="16" xfId="0" applyNumberFormat="1" applyFont="1" applyFill="1" applyBorder="1" applyAlignment="1">
      <alignment horizontal="right" vertical="center"/>
    </xf>
    <xf numFmtId="166" fontId="23" fillId="9" borderId="16" xfId="0" applyNumberFormat="1" applyFont="1" applyFill="1" applyBorder="1" applyAlignment="1">
      <alignment horizontal="center" vertical="center" wrapText="1"/>
    </xf>
    <xf numFmtId="10" fontId="11" fillId="9" borderId="16" xfId="0" applyNumberFormat="1" applyFont="1" applyFill="1" applyBorder="1" applyAlignment="1">
      <alignment horizontal="center" vertical="center"/>
    </xf>
    <xf numFmtId="166" fontId="11" fillId="11" borderId="16" xfId="0" applyNumberFormat="1" applyFont="1" applyFill="1" applyBorder="1" applyAlignment="1">
      <alignment horizontal="right" vertical="center"/>
    </xf>
    <xf numFmtId="166" fontId="23" fillId="11" borderId="16" xfId="0" applyNumberFormat="1" applyFont="1" applyFill="1" applyBorder="1" applyAlignment="1">
      <alignment horizontal="center" vertical="center" wrapText="1"/>
    </xf>
    <xf numFmtId="10" fontId="11" fillId="11" borderId="16" xfId="0" applyNumberFormat="1" applyFont="1" applyFill="1" applyBorder="1" applyAlignment="1">
      <alignment horizontal="center" vertical="center"/>
    </xf>
    <xf numFmtId="9" fontId="6" fillId="5" borderId="16" xfId="0" applyNumberFormat="1" applyFont="1" applyFill="1" applyBorder="1" applyAlignment="1">
      <alignment horizontal="center" vertical="center"/>
    </xf>
    <xf numFmtId="10" fontId="6" fillId="11" borderId="19" xfId="0" applyNumberFormat="1" applyFont="1" applyFill="1" applyBorder="1" applyAlignment="1">
      <alignment horizontal="center" vertical="center"/>
    </xf>
    <xf numFmtId="10" fontId="6" fillId="11" borderId="20" xfId="0" applyNumberFormat="1" applyFont="1" applyFill="1" applyBorder="1" applyAlignment="1">
      <alignment horizontal="center" vertical="center"/>
    </xf>
    <xf numFmtId="0" fontId="5" fillId="4" borderId="6" xfId="1" applyFont="1" applyFill="1" applyBorder="1" applyAlignment="1">
      <alignment horizontal="center" vertical="center"/>
    </xf>
    <xf numFmtId="0" fontId="5" fillId="4" borderId="7" xfId="1" applyFont="1" applyFill="1" applyAlignment="1">
      <alignment horizontal="center" vertical="center"/>
    </xf>
    <xf numFmtId="0" fontId="5" fillId="4" borderId="9" xfId="1" applyFont="1" applyFill="1" applyBorder="1" applyAlignment="1">
      <alignment horizontal="center" vertical="center"/>
    </xf>
    <xf numFmtId="0" fontId="5" fillId="4" borderId="10" xfId="1" applyFont="1" applyFill="1" applyBorder="1" applyAlignment="1">
      <alignment horizontal="center" vertical="center"/>
    </xf>
    <xf numFmtId="0" fontId="5" fillId="6" borderId="7" xfId="1" applyFont="1" applyFill="1" applyAlignment="1">
      <alignment horizontal="center" vertical="center"/>
    </xf>
    <xf numFmtId="0" fontId="5" fillId="6" borderId="10" xfId="1" applyFont="1" applyFill="1" applyBorder="1" applyAlignment="1">
      <alignment horizontal="center" vertical="center"/>
    </xf>
    <xf numFmtId="0" fontId="5" fillId="8" borderId="7" xfId="1" applyFont="1" applyFill="1" applyAlignment="1">
      <alignment horizontal="center" vertical="center"/>
    </xf>
    <xf numFmtId="0" fontId="5" fillId="8" borderId="10" xfId="1" applyFont="1" applyFill="1" applyBorder="1" applyAlignment="1">
      <alignment horizontal="center" vertical="center"/>
    </xf>
    <xf numFmtId="0" fontId="5" fillId="10" borderId="7" xfId="1" applyFont="1" applyFill="1" applyAlignment="1">
      <alignment horizontal="center" vertical="center"/>
    </xf>
    <xf numFmtId="0" fontId="5" fillId="10" borderId="10" xfId="1" applyFont="1" applyFill="1" applyBorder="1" applyAlignment="1">
      <alignment horizontal="center" vertical="center"/>
    </xf>
    <xf numFmtId="166" fontId="6" fillId="11" borderId="19" xfId="0" applyNumberFormat="1" applyFont="1" applyFill="1" applyBorder="1" applyAlignment="1">
      <alignment horizontal="center" vertical="center"/>
    </xf>
    <xf numFmtId="166" fontId="6" fillId="11" borderId="20" xfId="0" applyNumberFormat="1" applyFont="1" applyFill="1" applyBorder="1" applyAlignment="1">
      <alignment horizontal="center" vertical="center"/>
    </xf>
    <xf numFmtId="166" fontId="22" fillId="11" borderId="19" xfId="0" applyNumberFormat="1" applyFont="1" applyFill="1" applyBorder="1" applyAlignment="1">
      <alignment horizontal="center" vertical="center" wrapText="1"/>
    </xf>
    <xf numFmtId="166" fontId="22" fillId="11" borderId="20" xfId="0" applyNumberFormat="1" applyFont="1" applyFill="1" applyBorder="1" applyAlignment="1">
      <alignment horizontal="center" vertical="center" wrapText="1"/>
    </xf>
    <xf numFmtId="166" fontId="22" fillId="9" borderId="19" xfId="0" applyNumberFormat="1" applyFont="1" applyFill="1" applyBorder="1" applyAlignment="1">
      <alignment horizontal="center" vertical="center" wrapText="1"/>
    </xf>
    <xf numFmtId="166" fontId="22" fillId="9" borderId="20" xfId="0" applyNumberFormat="1" applyFont="1" applyFill="1" applyBorder="1" applyAlignment="1">
      <alignment horizontal="center" vertical="center" wrapText="1"/>
    </xf>
    <xf numFmtId="10" fontId="6" fillId="9" borderId="19" xfId="0" applyNumberFormat="1" applyFont="1" applyFill="1" applyBorder="1" applyAlignment="1">
      <alignment horizontal="center" vertical="center"/>
    </xf>
    <xf numFmtId="10" fontId="6" fillId="9" borderId="20" xfId="0" applyNumberFormat="1" applyFont="1" applyFill="1" applyBorder="1" applyAlignment="1">
      <alignment horizontal="center" vertical="center"/>
    </xf>
    <xf numFmtId="166" fontId="22" fillId="7" borderId="19" xfId="0" applyNumberFormat="1" applyFont="1" applyFill="1" applyBorder="1" applyAlignment="1">
      <alignment horizontal="center" vertical="center" wrapText="1"/>
    </xf>
    <xf numFmtId="166" fontId="22" fillId="7" borderId="20" xfId="0" applyNumberFormat="1" applyFont="1" applyFill="1" applyBorder="1" applyAlignment="1">
      <alignment horizontal="center" vertical="center" wrapText="1"/>
    </xf>
    <xf numFmtId="10" fontId="6" fillId="7" borderId="19" xfId="0" applyNumberFormat="1" applyFont="1" applyFill="1" applyBorder="1" applyAlignment="1">
      <alignment horizontal="center" vertical="center"/>
    </xf>
    <xf numFmtId="10" fontId="6" fillId="7" borderId="20" xfId="0" applyNumberFormat="1" applyFont="1" applyFill="1" applyBorder="1" applyAlignment="1">
      <alignment horizontal="center" vertical="center"/>
    </xf>
    <xf numFmtId="166" fontId="6" fillId="9" borderId="19" xfId="0" applyNumberFormat="1" applyFont="1" applyFill="1" applyBorder="1" applyAlignment="1">
      <alignment horizontal="center" vertical="center"/>
    </xf>
    <xf numFmtId="166" fontId="6" fillId="9" borderId="20" xfId="0" applyNumberFormat="1" applyFont="1" applyFill="1" applyBorder="1" applyAlignment="1">
      <alignment horizontal="center" vertical="center"/>
    </xf>
    <xf numFmtId="9" fontId="6" fillId="5" borderId="19" xfId="0" applyNumberFormat="1" applyFont="1" applyFill="1" applyBorder="1" applyAlignment="1">
      <alignment horizontal="center" vertical="center"/>
    </xf>
    <xf numFmtId="9" fontId="6" fillId="5" borderId="20" xfId="0" applyNumberFormat="1" applyFont="1" applyFill="1" applyBorder="1" applyAlignment="1">
      <alignment horizontal="center" vertical="center"/>
    </xf>
    <xf numFmtId="10" fontId="6" fillId="5" borderId="19" xfId="0" applyNumberFormat="1" applyFont="1" applyFill="1" applyBorder="1" applyAlignment="1">
      <alignment horizontal="center" vertical="center"/>
    </xf>
    <xf numFmtId="10" fontId="6" fillId="5" borderId="20" xfId="0" applyNumberFormat="1" applyFont="1" applyFill="1" applyBorder="1" applyAlignment="1">
      <alignment horizontal="center" vertical="center"/>
    </xf>
    <xf numFmtId="166" fontId="6" fillId="7" borderId="19" xfId="0" applyNumberFormat="1" applyFont="1" applyFill="1" applyBorder="1" applyAlignment="1">
      <alignment horizontal="center" vertical="center"/>
    </xf>
    <xf numFmtId="166" fontId="6" fillId="7" borderId="20" xfId="0" applyNumberFormat="1" applyFont="1" applyFill="1" applyBorder="1" applyAlignment="1">
      <alignment horizontal="center" vertical="center"/>
    </xf>
    <xf numFmtId="166" fontId="6" fillId="5" borderId="19" xfId="0" applyNumberFormat="1" applyFont="1" applyFill="1" applyBorder="1" applyAlignment="1">
      <alignment horizontal="center" vertical="center"/>
    </xf>
    <xf numFmtId="166" fontId="6" fillId="5" borderId="20" xfId="0" applyNumberFormat="1" applyFont="1" applyFill="1" applyBorder="1" applyAlignment="1">
      <alignment horizontal="center" vertical="center"/>
    </xf>
    <xf numFmtId="166" fontId="22" fillId="5" borderId="19" xfId="0" applyNumberFormat="1" applyFont="1" applyFill="1" applyBorder="1" applyAlignment="1">
      <alignment horizontal="center" vertical="center" wrapText="1"/>
    </xf>
    <xf numFmtId="166" fontId="22" fillId="5" borderId="20" xfId="0" applyNumberFormat="1" applyFont="1" applyFill="1" applyBorder="1" applyAlignment="1">
      <alignment horizontal="center" vertical="center" wrapText="1"/>
    </xf>
    <xf numFmtId="0" fontId="5" fillId="10" borderId="12" xfId="1" applyFont="1" applyFill="1" applyBorder="1" applyAlignment="1">
      <alignment horizontal="center" vertical="center"/>
    </xf>
    <xf numFmtId="0" fontId="5" fillId="10" borderId="8" xfId="1" applyFont="1" applyFill="1" applyBorder="1" applyAlignment="1">
      <alignment horizontal="center" vertical="center"/>
    </xf>
    <xf numFmtId="0" fontId="5" fillId="10" borderId="1" xfId="1" applyFont="1" applyFill="1" applyBorder="1" applyAlignment="1">
      <alignment horizontal="center" vertical="center" wrapText="1"/>
    </xf>
    <xf numFmtId="0" fontId="21" fillId="11" borderId="13" xfId="1" applyFont="1" applyFill="1" applyBorder="1" applyAlignment="1">
      <alignment vertical="center"/>
    </xf>
    <xf numFmtId="0" fontId="21" fillId="11" borderId="9" xfId="1" applyFont="1" applyFill="1" applyBorder="1" applyAlignment="1">
      <alignment vertical="center"/>
    </xf>
    <xf numFmtId="0" fontId="21" fillId="11" borderId="11" xfId="1" applyFont="1" applyFill="1" applyBorder="1" applyAlignment="1">
      <alignment vertical="center"/>
    </xf>
    <xf numFmtId="0" fontId="5" fillId="10" borderId="1" xfId="1" applyFont="1" applyFill="1" applyBorder="1" applyAlignment="1">
      <alignment horizontal="center" vertical="top" wrapText="1"/>
    </xf>
    <xf numFmtId="0" fontId="21" fillId="11" borderId="13" xfId="1" applyFont="1" applyFill="1" applyBorder="1" applyAlignment="1">
      <alignment vertical="top"/>
    </xf>
    <xf numFmtId="0" fontId="21" fillId="11" borderId="9" xfId="1" applyFont="1" applyFill="1" applyBorder="1" applyAlignment="1">
      <alignment vertical="top"/>
    </xf>
    <xf numFmtId="0" fontId="21" fillId="11" borderId="11" xfId="1" applyFont="1" applyFill="1" applyBorder="1" applyAlignment="1">
      <alignment vertical="top"/>
    </xf>
    <xf numFmtId="0" fontId="5" fillId="8" borderId="12" xfId="1" applyFont="1" applyFill="1" applyBorder="1" applyAlignment="1">
      <alignment horizontal="center" vertical="center"/>
    </xf>
    <xf numFmtId="0" fontId="5" fillId="8" borderId="8" xfId="1" applyFont="1" applyFill="1" applyBorder="1" applyAlignment="1">
      <alignment horizontal="center" vertical="center"/>
    </xf>
    <xf numFmtId="0" fontId="5" fillId="8" borderId="1" xfId="1" applyFont="1" applyFill="1" applyBorder="1" applyAlignment="1">
      <alignment horizontal="center" vertical="center" wrapText="1"/>
    </xf>
    <xf numFmtId="0" fontId="21" fillId="9" borderId="13" xfId="1" applyFont="1" applyFill="1" applyBorder="1" applyAlignment="1">
      <alignment vertical="center"/>
    </xf>
    <xf numFmtId="0" fontId="21" fillId="9" borderId="9" xfId="1" applyFont="1" applyFill="1" applyBorder="1" applyAlignment="1">
      <alignment vertical="center"/>
    </xf>
    <xf numFmtId="0" fontId="21" fillId="9" borderId="11" xfId="1" applyFont="1" applyFill="1" applyBorder="1" applyAlignment="1">
      <alignment vertical="center"/>
    </xf>
    <xf numFmtId="0" fontId="5" fillId="8" borderId="1" xfId="1" applyFont="1" applyFill="1" applyBorder="1" applyAlignment="1">
      <alignment horizontal="center" vertical="top" wrapText="1"/>
    </xf>
    <xf numFmtId="0" fontId="21" fillId="9" borderId="13" xfId="1" applyFont="1" applyFill="1" applyBorder="1" applyAlignment="1">
      <alignment vertical="top"/>
    </xf>
    <xf numFmtId="0" fontId="21" fillId="9" borderId="9" xfId="1" applyFont="1" applyFill="1" applyBorder="1" applyAlignment="1">
      <alignment vertical="top"/>
    </xf>
    <xf numFmtId="0" fontId="21" fillId="9" borderId="11" xfId="1" applyFont="1" applyFill="1" applyBorder="1" applyAlignment="1">
      <alignment vertical="top"/>
    </xf>
    <xf numFmtId="0" fontId="5" fillId="4" borderId="12" xfId="1" applyFont="1" applyFill="1" applyBorder="1" applyAlignment="1">
      <alignment horizontal="center" vertical="center"/>
    </xf>
    <xf numFmtId="0" fontId="5" fillId="4" borderId="8" xfId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 wrapText="1"/>
    </xf>
    <xf numFmtId="0" fontId="21" fillId="5" borderId="13" xfId="1" applyFont="1" applyFill="1" applyBorder="1" applyAlignment="1">
      <alignment vertical="center"/>
    </xf>
    <xf numFmtId="0" fontId="21" fillId="5" borderId="9" xfId="1" applyFont="1" applyFill="1" applyBorder="1" applyAlignment="1">
      <alignment vertical="center"/>
    </xf>
    <xf numFmtId="0" fontId="21" fillId="5" borderId="11" xfId="1" applyFont="1" applyFill="1" applyBorder="1" applyAlignment="1">
      <alignment vertical="center"/>
    </xf>
    <xf numFmtId="0" fontId="5" fillId="6" borderId="1" xfId="1" applyFont="1" applyFill="1" applyBorder="1" applyAlignment="1">
      <alignment horizontal="center" vertical="center" wrapText="1"/>
    </xf>
    <xf numFmtId="0" fontId="21" fillId="7" borderId="13" xfId="1" applyFont="1" applyFill="1" applyBorder="1" applyAlignment="1">
      <alignment vertical="center"/>
    </xf>
    <xf numFmtId="0" fontId="21" fillId="7" borderId="9" xfId="1" applyFont="1" applyFill="1" applyBorder="1" applyAlignment="1">
      <alignment vertical="center"/>
    </xf>
    <xf numFmtId="0" fontId="21" fillId="7" borderId="11" xfId="1" applyFont="1" applyFill="1" applyBorder="1" applyAlignment="1">
      <alignment vertical="center"/>
    </xf>
    <xf numFmtId="0" fontId="5" fillId="6" borderId="1" xfId="1" applyFont="1" applyFill="1" applyBorder="1" applyAlignment="1">
      <alignment horizontal="center" vertical="top" wrapText="1"/>
    </xf>
    <xf numFmtId="0" fontId="21" fillId="7" borderId="13" xfId="1" applyFont="1" applyFill="1" applyBorder="1" applyAlignment="1">
      <alignment vertical="top"/>
    </xf>
    <xf numFmtId="0" fontId="21" fillId="7" borderId="9" xfId="1" applyFont="1" applyFill="1" applyBorder="1" applyAlignment="1">
      <alignment vertical="top"/>
    </xf>
    <xf numFmtId="0" fontId="21" fillId="7" borderId="11" xfId="1" applyFont="1" applyFill="1" applyBorder="1" applyAlignment="1">
      <alignment vertical="top"/>
    </xf>
    <xf numFmtId="0" fontId="3" fillId="2" borderId="12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vertical="top"/>
    </xf>
    <xf numFmtId="0" fontId="6" fillId="3" borderId="12" xfId="0" applyFont="1" applyFill="1" applyBorder="1" applyAlignment="1">
      <alignment horizontal="left" vertical="center"/>
    </xf>
    <xf numFmtId="0" fontId="10" fillId="3" borderId="14" xfId="0" applyFont="1" applyFill="1" applyBorder="1" applyAlignment="1">
      <alignment vertical="top"/>
    </xf>
    <xf numFmtId="0" fontId="3" fillId="2" borderId="12" xfId="0" applyFont="1" applyFill="1" applyBorder="1" applyAlignment="1">
      <alignment horizontal="center" vertical="center"/>
    </xf>
    <xf numFmtId="0" fontId="4" fillId="0" borderId="8" xfId="0" applyFont="1" applyBorder="1" applyAlignment="1">
      <alignment vertical="top"/>
    </xf>
    <xf numFmtId="0" fontId="5" fillId="4" borderId="1" xfId="1" applyFont="1" applyFill="1" applyBorder="1" applyAlignment="1">
      <alignment horizontal="center" vertical="top" wrapText="1"/>
    </xf>
    <xf numFmtId="0" fontId="21" fillId="5" borderId="13" xfId="1" applyFont="1" applyFill="1" applyBorder="1" applyAlignment="1">
      <alignment vertical="top"/>
    </xf>
    <xf numFmtId="0" fontId="21" fillId="5" borderId="9" xfId="1" applyFont="1" applyFill="1" applyBorder="1" applyAlignment="1">
      <alignment vertical="top"/>
    </xf>
    <xf numFmtId="0" fontId="21" fillId="5" borderId="11" xfId="1" applyFont="1" applyFill="1" applyBorder="1" applyAlignment="1">
      <alignment vertical="top"/>
    </xf>
    <xf numFmtId="0" fontId="5" fillId="6" borderId="12" xfId="1" applyFont="1" applyFill="1" applyBorder="1" applyAlignment="1">
      <alignment horizontal="center" vertical="center"/>
    </xf>
    <xf numFmtId="0" fontId="5" fillId="6" borderId="8" xfId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3" fillId="2" borderId="1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top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vertical="top"/>
    </xf>
    <xf numFmtId="0" fontId="4" fillId="0" borderId="13" xfId="0" applyFont="1" applyBorder="1" applyAlignment="1">
      <alignment vertical="top"/>
    </xf>
    <xf numFmtId="0" fontId="3" fillId="2" borderId="9" xfId="0" applyFont="1" applyFill="1" applyBorder="1" applyAlignment="1">
      <alignment horizontal="center" vertical="top"/>
    </xf>
    <xf numFmtId="0" fontId="4" fillId="0" borderId="10" xfId="0" applyFont="1" applyBorder="1" applyAlignment="1">
      <alignment vertical="top"/>
    </xf>
    <xf numFmtId="0" fontId="4" fillId="0" borderId="11" xfId="0" applyFont="1" applyBorder="1" applyAlignment="1">
      <alignment vertical="top"/>
    </xf>
    <xf numFmtId="0" fontId="4" fillId="0" borderId="8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3" fillId="2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top"/>
    </xf>
    <xf numFmtId="0" fontId="4" fillId="0" borderId="5" xfId="0" applyFont="1" applyBorder="1" applyAlignment="1">
      <alignment vertical="top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</cellXfs>
  <cellStyles count="2">
    <cellStyle name="Normal" xfId="0" builtinId="0"/>
    <cellStyle name="Normal 2" xfId="1" xr:uid="{502E894C-309A-4599-8577-6638A96289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181428</xdr:colOff>
      <xdr:row>0</xdr:row>
      <xdr:rowOff>38148</xdr:rowOff>
    </xdr:from>
    <xdr:ext cx="694872" cy="553882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62857" y="38148"/>
          <a:ext cx="694872" cy="553882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00"/>
  <sheetViews>
    <sheetView tabSelected="1" zoomScale="130" zoomScaleNormal="130" workbookViewId="0">
      <pane xSplit="1" topLeftCell="B1" activePane="topRight" state="frozen"/>
      <selection pane="topRight" activeCell="B3" sqref="B3:N3"/>
    </sheetView>
  </sheetViews>
  <sheetFormatPr baseColWidth="10" defaultColWidth="14.42578125" defaultRowHeight="15" customHeight="1" x14ac:dyDescent="0.2"/>
  <cols>
    <col min="1" max="1" width="2.85546875" customWidth="1"/>
    <col min="2" max="2" width="3" customWidth="1"/>
    <col min="3" max="3" width="34.85546875" customWidth="1"/>
    <col min="4" max="4" width="48.85546875" style="6" customWidth="1"/>
    <col min="5" max="7" width="10.85546875" customWidth="1"/>
    <col min="8" max="8" width="18.140625" style="24" customWidth="1"/>
    <col min="9" max="9" width="12" style="40" customWidth="1"/>
    <col min="10" max="10" width="15" style="40" customWidth="1"/>
    <col min="11" max="11" width="10.85546875" style="40" customWidth="1"/>
    <col min="12" max="12" width="11.7109375" style="40" customWidth="1"/>
    <col min="13" max="13" width="12.85546875" style="40" customWidth="1"/>
    <col min="14" max="14" width="20.28515625" style="40" customWidth="1"/>
    <col min="15" max="22" width="14.140625" style="72" customWidth="1"/>
    <col min="23" max="38" width="14.42578125" style="72" customWidth="1"/>
    <col min="39" max="46" width="14.42578125" style="72"/>
  </cols>
  <sheetData>
    <row r="1" spans="1:46" ht="12.75" customHeight="1" x14ac:dyDescent="0.2">
      <c r="B1" s="187" t="s">
        <v>0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</row>
    <row r="2" spans="1:46" ht="12.75" customHeight="1" x14ac:dyDescent="0.2">
      <c r="B2" s="187" t="s">
        <v>124</v>
      </c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</row>
    <row r="3" spans="1:46" ht="12.75" customHeight="1" x14ac:dyDescent="0.2">
      <c r="B3" s="187" t="s">
        <v>123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</row>
    <row r="4" spans="1:46" ht="12.75" customHeight="1" x14ac:dyDescent="0.2">
      <c r="G4" s="1"/>
    </row>
    <row r="5" spans="1:46" ht="21" customHeight="1" x14ac:dyDescent="0.2">
      <c r="A5" s="191" t="s">
        <v>1</v>
      </c>
      <c r="B5" s="192"/>
      <c r="C5" s="193"/>
      <c r="D5" s="199" t="s">
        <v>2</v>
      </c>
      <c r="E5" s="200"/>
      <c r="F5" s="200"/>
      <c r="G5" s="200"/>
      <c r="H5" s="201"/>
      <c r="I5" s="202" t="s">
        <v>3</v>
      </c>
      <c r="J5" s="203"/>
      <c r="K5" s="203"/>
      <c r="L5" s="203"/>
      <c r="M5" s="203"/>
      <c r="N5" s="204"/>
      <c r="O5" s="105" t="s">
        <v>110</v>
      </c>
      <c r="P5" s="106"/>
      <c r="Q5" s="106"/>
      <c r="R5" s="106"/>
      <c r="S5" s="106"/>
      <c r="T5" s="106"/>
      <c r="U5" s="106"/>
      <c r="V5" s="106"/>
      <c r="W5" s="109" t="s">
        <v>111</v>
      </c>
      <c r="X5" s="109"/>
      <c r="Y5" s="109"/>
      <c r="Z5" s="109"/>
      <c r="AA5" s="109"/>
      <c r="AB5" s="109"/>
      <c r="AC5" s="109"/>
      <c r="AD5" s="109"/>
      <c r="AE5" s="111" t="s">
        <v>112</v>
      </c>
      <c r="AF5" s="111"/>
      <c r="AG5" s="111"/>
      <c r="AH5" s="111"/>
      <c r="AI5" s="111"/>
      <c r="AJ5" s="111"/>
      <c r="AK5" s="111"/>
      <c r="AL5" s="111"/>
      <c r="AM5" s="113" t="s">
        <v>113</v>
      </c>
      <c r="AN5" s="113"/>
      <c r="AO5" s="113"/>
      <c r="AP5" s="113"/>
      <c r="AQ5" s="113"/>
      <c r="AR5" s="113"/>
      <c r="AS5" s="113"/>
      <c r="AT5" s="113"/>
    </row>
    <row r="6" spans="1:46" ht="12.75" customHeight="1" x14ac:dyDescent="0.2">
      <c r="A6" s="194" t="s">
        <v>4</v>
      </c>
      <c r="B6" s="195"/>
      <c r="C6" s="196"/>
      <c r="D6" s="189" t="s">
        <v>5</v>
      </c>
      <c r="E6" s="179" t="s">
        <v>6</v>
      </c>
      <c r="F6" s="179" t="s">
        <v>7</v>
      </c>
      <c r="G6" s="189" t="s">
        <v>8</v>
      </c>
      <c r="H6" s="173" t="s">
        <v>9</v>
      </c>
      <c r="I6" s="173" t="s">
        <v>10</v>
      </c>
      <c r="J6" s="173" t="s">
        <v>11</v>
      </c>
      <c r="K6" s="173" t="s">
        <v>12</v>
      </c>
      <c r="L6" s="209" t="s">
        <v>13</v>
      </c>
      <c r="M6" s="205" t="s">
        <v>14</v>
      </c>
      <c r="N6" s="206"/>
      <c r="O6" s="107"/>
      <c r="P6" s="108"/>
      <c r="Q6" s="108"/>
      <c r="R6" s="108"/>
      <c r="S6" s="108"/>
      <c r="T6" s="108"/>
      <c r="U6" s="108"/>
      <c r="V6" s="108"/>
      <c r="W6" s="110"/>
      <c r="X6" s="110"/>
      <c r="Y6" s="110"/>
      <c r="Z6" s="110"/>
      <c r="AA6" s="110"/>
      <c r="AB6" s="110"/>
      <c r="AC6" s="110"/>
      <c r="AD6" s="110"/>
      <c r="AE6" s="112"/>
      <c r="AF6" s="112"/>
      <c r="AG6" s="112"/>
      <c r="AH6" s="112"/>
      <c r="AI6" s="112"/>
      <c r="AJ6" s="112"/>
      <c r="AK6" s="112"/>
      <c r="AL6" s="112"/>
      <c r="AM6" s="114"/>
      <c r="AN6" s="114"/>
      <c r="AO6" s="114"/>
      <c r="AP6" s="114"/>
      <c r="AQ6" s="114"/>
      <c r="AR6" s="114"/>
      <c r="AS6" s="114"/>
      <c r="AT6" s="114"/>
    </row>
    <row r="7" spans="1:46" ht="12.75" customHeight="1" x14ac:dyDescent="0.2">
      <c r="A7" s="179" t="s">
        <v>15</v>
      </c>
      <c r="B7" s="179" t="s">
        <v>16</v>
      </c>
      <c r="C7" s="179" t="s">
        <v>17</v>
      </c>
      <c r="D7" s="197"/>
      <c r="E7" s="180"/>
      <c r="F7" s="180"/>
      <c r="G7" s="180"/>
      <c r="H7" s="190"/>
      <c r="I7" s="174"/>
      <c r="J7" s="174"/>
      <c r="K7" s="174"/>
      <c r="L7" s="174"/>
      <c r="M7" s="207"/>
      <c r="N7" s="208"/>
      <c r="O7" s="159" t="s">
        <v>20</v>
      </c>
      <c r="P7" s="159" t="s">
        <v>21</v>
      </c>
      <c r="Q7" s="159" t="s">
        <v>114</v>
      </c>
      <c r="R7" s="159" t="s">
        <v>115</v>
      </c>
      <c r="S7" s="161" t="s">
        <v>116</v>
      </c>
      <c r="T7" s="162"/>
      <c r="U7" s="181" t="s">
        <v>117</v>
      </c>
      <c r="V7" s="182"/>
      <c r="W7" s="185" t="s">
        <v>20</v>
      </c>
      <c r="X7" s="185" t="s">
        <v>21</v>
      </c>
      <c r="Y7" s="185" t="s">
        <v>114</v>
      </c>
      <c r="Z7" s="185" t="s">
        <v>115</v>
      </c>
      <c r="AA7" s="165" t="s">
        <v>116</v>
      </c>
      <c r="AB7" s="166"/>
      <c r="AC7" s="169" t="s">
        <v>117</v>
      </c>
      <c r="AD7" s="170"/>
      <c r="AE7" s="149" t="s">
        <v>20</v>
      </c>
      <c r="AF7" s="149" t="s">
        <v>21</v>
      </c>
      <c r="AG7" s="149" t="s">
        <v>114</v>
      </c>
      <c r="AH7" s="149" t="s">
        <v>115</v>
      </c>
      <c r="AI7" s="151" t="s">
        <v>116</v>
      </c>
      <c r="AJ7" s="152"/>
      <c r="AK7" s="155" t="s">
        <v>117</v>
      </c>
      <c r="AL7" s="156"/>
      <c r="AM7" s="139" t="s">
        <v>20</v>
      </c>
      <c r="AN7" s="139" t="s">
        <v>21</v>
      </c>
      <c r="AO7" s="139" t="s">
        <v>114</v>
      </c>
      <c r="AP7" s="139" t="s">
        <v>115</v>
      </c>
      <c r="AQ7" s="141" t="s">
        <v>116</v>
      </c>
      <c r="AR7" s="142"/>
      <c r="AS7" s="145" t="s">
        <v>117</v>
      </c>
      <c r="AT7" s="146"/>
    </row>
    <row r="8" spans="1:46" ht="12.75" customHeight="1" x14ac:dyDescent="0.2">
      <c r="A8" s="180"/>
      <c r="B8" s="180"/>
      <c r="C8" s="180"/>
      <c r="D8" s="197"/>
      <c r="E8" s="180"/>
      <c r="F8" s="180"/>
      <c r="G8" s="180"/>
      <c r="H8" s="190"/>
      <c r="I8" s="174"/>
      <c r="J8" s="174"/>
      <c r="K8" s="174"/>
      <c r="L8" s="174"/>
      <c r="M8" s="25" t="s">
        <v>18</v>
      </c>
      <c r="N8" s="54" t="s">
        <v>19</v>
      </c>
      <c r="O8" s="160"/>
      <c r="P8" s="160"/>
      <c r="Q8" s="160"/>
      <c r="R8" s="160"/>
      <c r="S8" s="163"/>
      <c r="T8" s="164"/>
      <c r="U8" s="183"/>
      <c r="V8" s="184"/>
      <c r="W8" s="186"/>
      <c r="X8" s="186"/>
      <c r="Y8" s="186"/>
      <c r="Z8" s="186"/>
      <c r="AA8" s="167"/>
      <c r="AB8" s="168"/>
      <c r="AC8" s="171"/>
      <c r="AD8" s="172"/>
      <c r="AE8" s="150"/>
      <c r="AF8" s="150"/>
      <c r="AG8" s="150"/>
      <c r="AH8" s="150"/>
      <c r="AI8" s="153"/>
      <c r="AJ8" s="154"/>
      <c r="AK8" s="157"/>
      <c r="AL8" s="158"/>
      <c r="AM8" s="140"/>
      <c r="AN8" s="140"/>
      <c r="AO8" s="140"/>
      <c r="AP8" s="140"/>
      <c r="AQ8" s="143"/>
      <c r="AR8" s="144"/>
      <c r="AS8" s="147"/>
      <c r="AT8" s="148"/>
    </row>
    <row r="9" spans="1:46" ht="12.75" customHeight="1" x14ac:dyDescent="0.2">
      <c r="A9" s="176"/>
      <c r="B9" s="176"/>
      <c r="C9" s="176"/>
      <c r="D9" s="198"/>
      <c r="E9" s="176"/>
      <c r="F9" s="176"/>
      <c r="G9" s="176"/>
      <c r="H9" s="190"/>
      <c r="I9" s="174"/>
      <c r="J9" s="174"/>
      <c r="K9" s="174"/>
      <c r="L9" s="174"/>
      <c r="M9" s="55" t="s">
        <v>20</v>
      </c>
      <c r="N9" s="56" t="s">
        <v>21</v>
      </c>
      <c r="O9" s="160"/>
      <c r="P9" s="160"/>
      <c r="Q9" s="160"/>
      <c r="R9" s="160"/>
      <c r="S9" s="73" t="s">
        <v>118</v>
      </c>
      <c r="T9" s="73" t="s">
        <v>119</v>
      </c>
      <c r="U9" s="73" t="s">
        <v>120</v>
      </c>
      <c r="V9" s="73" t="s">
        <v>121</v>
      </c>
      <c r="W9" s="186"/>
      <c r="X9" s="186"/>
      <c r="Y9" s="186"/>
      <c r="Z9" s="186"/>
      <c r="AA9" s="74" t="s">
        <v>118</v>
      </c>
      <c r="AB9" s="74" t="s">
        <v>119</v>
      </c>
      <c r="AC9" s="74" t="s">
        <v>120</v>
      </c>
      <c r="AD9" s="74" t="s">
        <v>121</v>
      </c>
      <c r="AE9" s="150"/>
      <c r="AF9" s="150"/>
      <c r="AG9" s="150"/>
      <c r="AH9" s="150"/>
      <c r="AI9" s="75" t="s">
        <v>118</v>
      </c>
      <c r="AJ9" s="75" t="s">
        <v>119</v>
      </c>
      <c r="AK9" s="75" t="s">
        <v>120</v>
      </c>
      <c r="AL9" s="75" t="s">
        <v>121</v>
      </c>
      <c r="AM9" s="140"/>
      <c r="AN9" s="140"/>
      <c r="AO9" s="140"/>
      <c r="AP9" s="140"/>
      <c r="AQ9" s="76" t="s">
        <v>118</v>
      </c>
      <c r="AR9" s="76" t="s">
        <v>119</v>
      </c>
      <c r="AS9" s="76" t="s">
        <v>120</v>
      </c>
      <c r="AT9" s="76" t="s">
        <v>121</v>
      </c>
    </row>
    <row r="10" spans="1:46" ht="24" x14ac:dyDescent="0.2">
      <c r="A10" s="2"/>
      <c r="B10" s="2"/>
      <c r="C10" s="2" t="s">
        <v>22</v>
      </c>
      <c r="D10" s="4" t="s">
        <v>23</v>
      </c>
      <c r="E10" s="2" t="s">
        <v>24</v>
      </c>
      <c r="F10" s="2" t="s">
        <v>25</v>
      </c>
      <c r="G10" s="10" t="s">
        <v>26</v>
      </c>
      <c r="H10" s="13" t="s">
        <v>27</v>
      </c>
      <c r="I10" s="13" t="s">
        <v>28</v>
      </c>
      <c r="J10" s="38">
        <v>1.2E-2</v>
      </c>
      <c r="K10" s="38">
        <v>1.2E-2</v>
      </c>
      <c r="L10" s="26">
        <v>1.2</v>
      </c>
      <c r="M10" s="26">
        <v>1.2</v>
      </c>
      <c r="N10" s="26">
        <v>1.2</v>
      </c>
      <c r="O10" s="77">
        <v>0</v>
      </c>
      <c r="P10" s="78">
        <v>338567.27</v>
      </c>
      <c r="Q10" s="78">
        <v>291861.8</v>
      </c>
      <c r="R10" s="78">
        <v>0</v>
      </c>
      <c r="S10" s="79">
        <v>0</v>
      </c>
      <c r="T10" s="79">
        <f>+Q10/P10</f>
        <v>0.86204966002768069</v>
      </c>
      <c r="U10" s="79">
        <v>0</v>
      </c>
      <c r="V10" s="79">
        <f>+R10/P10</f>
        <v>0</v>
      </c>
      <c r="W10" s="80">
        <v>0</v>
      </c>
      <c r="X10" s="81">
        <v>200450.56</v>
      </c>
      <c r="Y10" s="81">
        <v>200450.56</v>
      </c>
      <c r="Z10" s="81">
        <v>200450.56</v>
      </c>
      <c r="AA10" s="82">
        <v>0</v>
      </c>
      <c r="AB10" s="82">
        <f>+Y10/X10</f>
        <v>1</v>
      </c>
      <c r="AC10" s="82">
        <v>0</v>
      </c>
      <c r="AD10" s="82">
        <f>+Z10/X10</f>
        <v>1</v>
      </c>
      <c r="AE10" s="83">
        <v>0</v>
      </c>
      <c r="AF10" s="84">
        <v>0</v>
      </c>
      <c r="AG10" s="84">
        <v>0</v>
      </c>
      <c r="AH10" s="84">
        <v>0</v>
      </c>
      <c r="AI10" s="85">
        <v>0</v>
      </c>
      <c r="AJ10" s="85">
        <v>0</v>
      </c>
      <c r="AK10" s="85">
        <v>0</v>
      </c>
      <c r="AL10" s="85">
        <v>0</v>
      </c>
      <c r="AM10" s="86">
        <v>0</v>
      </c>
      <c r="AN10" s="87">
        <f>19000000+267420</f>
        <v>19267420</v>
      </c>
      <c r="AO10" s="87">
        <f>18997376.3+257095</f>
        <v>19254471.300000001</v>
      </c>
      <c r="AP10" s="87">
        <v>19254471.300000001</v>
      </c>
      <c r="AQ10" s="88">
        <v>0</v>
      </c>
      <c r="AR10" s="88">
        <f>+AO10/AN10</f>
        <v>0.99932794842277795</v>
      </c>
      <c r="AS10" s="88">
        <v>0</v>
      </c>
      <c r="AT10" s="88">
        <f>+AP10/AN10</f>
        <v>0.99932794842277795</v>
      </c>
    </row>
    <row r="11" spans="1:46" ht="27" customHeight="1" x14ac:dyDescent="0.2">
      <c r="A11" s="2"/>
      <c r="B11" s="2"/>
      <c r="C11" s="16" t="s">
        <v>29</v>
      </c>
      <c r="D11" s="16" t="s">
        <v>30</v>
      </c>
      <c r="E11" s="15" t="s">
        <v>24</v>
      </c>
      <c r="F11" s="15" t="s">
        <v>25</v>
      </c>
      <c r="G11" s="17" t="s">
        <v>31</v>
      </c>
      <c r="H11" s="27" t="s">
        <v>32</v>
      </c>
      <c r="I11" s="43">
        <v>5.1999999999999998E-2</v>
      </c>
      <c r="J11" s="43">
        <v>5.1999999999999998E-2</v>
      </c>
      <c r="K11" s="29"/>
      <c r="L11" s="69" t="s">
        <v>33</v>
      </c>
      <c r="M11" s="29"/>
      <c r="N11" s="52"/>
      <c r="O11" s="77">
        <v>0</v>
      </c>
      <c r="P11" s="78">
        <v>338567.27</v>
      </c>
      <c r="Q11" s="78">
        <v>291861.8</v>
      </c>
      <c r="R11" s="78">
        <v>0</v>
      </c>
      <c r="S11" s="79">
        <v>0</v>
      </c>
      <c r="T11" s="79">
        <f>+Q11/P11</f>
        <v>0.86204966002768069</v>
      </c>
      <c r="U11" s="79">
        <v>0</v>
      </c>
      <c r="V11" s="79">
        <f>+R11/P11</f>
        <v>0</v>
      </c>
      <c r="W11" s="80">
        <v>0</v>
      </c>
      <c r="X11" s="81">
        <v>498646.27</v>
      </c>
      <c r="Y11" s="81">
        <v>498646.27</v>
      </c>
      <c r="Z11" s="81">
        <v>339246.27</v>
      </c>
      <c r="AA11" s="82">
        <v>0</v>
      </c>
      <c r="AB11" s="82">
        <f t="shared" ref="AB11:AB36" si="0">+Y11/X11</f>
        <v>1</v>
      </c>
      <c r="AC11" s="82">
        <v>0</v>
      </c>
      <c r="AD11" s="82">
        <f t="shared" ref="AD11:AD36" si="1">+Z11/X11</f>
        <v>0.68033451849544568</v>
      </c>
      <c r="AE11" s="83">
        <v>535699</v>
      </c>
      <c r="AF11" s="84">
        <f>535699-213776.3</f>
        <v>321922.7</v>
      </c>
      <c r="AG11" s="84">
        <v>321922.7</v>
      </c>
      <c r="AH11" s="84">
        <v>321922.7</v>
      </c>
      <c r="AI11" s="85">
        <f>AG11/AE11</f>
        <v>0.60093952014097474</v>
      </c>
      <c r="AJ11" s="85">
        <f t="shared" ref="AJ11:AJ18" si="2">AG11/AF11</f>
        <v>1</v>
      </c>
      <c r="AK11" s="85">
        <f>AH11/AE11</f>
        <v>0.60093952014097474</v>
      </c>
      <c r="AL11" s="85">
        <f t="shared" ref="AL11:AL21" si="3">AH11/AF11</f>
        <v>1</v>
      </c>
      <c r="AM11" s="86">
        <v>0</v>
      </c>
      <c r="AN11" s="87">
        <v>0</v>
      </c>
      <c r="AO11" s="87">
        <v>0</v>
      </c>
      <c r="AP11" s="87">
        <v>0</v>
      </c>
      <c r="AQ11" s="88">
        <v>0</v>
      </c>
      <c r="AR11" s="88">
        <v>0</v>
      </c>
      <c r="AS11" s="88">
        <v>0</v>
      </c>
      <c r="AT11" s="88">
        <v>0</v>
      </c>
    </row>
    <row r="12" spans="1:46" ht="33" customHeight="1" x14ac:dyDescent="0.2">
      <c r="A12" s="2"/>
      <c r="B12" s="2"/>
      <c r="C12" s="2" t="s">
        <v>34</v>
      </c>
      <c r="D12" s="4" t="s">
        <v>35</v>
      </c>
      <c r="E12" s="2" t="s">
        <v>24</v>
      </c>
      <c r="F12" s="2" t="s">
        <v>25</v>
      </c>
      <c r="G12" s="10" t="s">
        <v>31</v>
      </c>
      <c r="H12" s="27" t="s">
        <v>32</v>
      </c>
      <c r="I12" s="46">
        <v>7.0000000000000001E-3</v>
      </c>
      <c r="J12" s="41">
        <v>1.2E-4</v>
      </c>
      <c r="K12" s="41">
        <v>1.2E-4</v>
      </c>
      <c r="L12" s="41">
        <v>1.2E-4</v>
      </c>
      <c r="M12" s="41">
        <v>1.2E-4</v>
      </c>
      <c r="N12" s="57">
        <v>1.2E-4</v>
      </c>
      <c r="O12" s="77">
        <v>0</v>
      </c>
      <c r="P12" s="78">
        <v>0</v>
      </c>
      <c r="Q12" s="78">
        <v>0</v>
      </c>
      <c r="R12" s="78">
        <v>0</v>
      </c>
      <c r="S12" s="79">
        <v>0</v>
      </c>
      <c r="T12" s="79">
        <v>0</v>
      </c>
      <c r="U12" s="79">
        <v>0</v>
      </c>
      <c r="V12" s="79">
        <v>0</v>
      </c>
      <c r="W12" s="80">
        <v>0</v>
      </c>
      <c r="X12" s="81">
        <v>5974</v>
      </c>
      <c r="Y12" s="81">
        <v>5974</v>
      </c>
      <c r="Z12" s="81">
        <v>5974</v>
      </c>
      <c r="AA12" s="82">
        <v>0</v>
      </c>
      <c r="AB12" s="82">
        <f t="shared" si="0"/>
        <v>1</v>
      </c>
      <c r="AC12" s="82">
        <v>0</v>
      </c>
      <c r="AD12" s="82">
        <f t="shared" si="1"/>
        <v>1</v>
      </c>
      <c r="AE12" s="83">
        <v>0</v>
      </c>
      <c r="AF12" s="84">
        <v>0</v>
      </c>
      <c r="AG12" s="84">
        <v>0</v>
      </c>
      <c r="AH12" s="84">
        <v>0</v>
      </c>
      <c r="AI12" s="85">
        <v>0</v>
      </c>
      <c r="AJ12" s="85">
        <v>0</v>
      </c>
      <c r="AK12" s="85">
        <v>0</v>
      </c>
      <c r="AL12" s="85">
        <v>0</v>
      </c>
      <c r="AM12" s="86">
        <v>0</v>
      </c>
      <c r="AN12" s="87">
        <v>0</v>
      </c>
      <c r="AO12" s="87">
        <v>0</v>
      </c>
      <c r="AP12" s="87">
        <v>0</v>
      </c>
      <c r="AQ12" s="88">
        <v>0</v>
      </c>
      <c r="AR12" s="88">
        <v>0</v>
      </c>
      <c r="AS12" s="88">
        <v>0</v>
      </c>
      <c r="AT12" s="88">
        <v>0</v>
      </c>
    </row>
    <row r="13" spans="1:46" ht="32.1" customHeight="1" x14ac:dyDescent="0.2">
      <c r="A13" s="2"/>
      <c r="B13" s="2"/>
      <c r="C13" s="2" t="s">
        <v>36</v>
      </c>
      <c r="D13" s="4" t="s">
        <v>37</v>
      </c>
      <c r="E13" s="2" t="s">
        <v>24</v>
      </c>
      <c r="F13" s="2" t="s">
        <v>25</v>
      </c>
      <c r="G13" s="10" t="s">
        <v>31</v>
      </c>
      <c r="H13" s="32" t="s">
        <v>27</v>
      </c>
      <c r="I13" s="47">
        <v>0.03</v>
      </c>
      <c r="J13" s="29"/>
      <c r="K13" s="29"/>
      <c r="L13" s="29"/>
      <c r="M13" s="47">
        <v>2.8000000000000001E-2</v>
      </c>
      <c r="N13" s="58" t="s">
        <v>38</v>
      </c>
      <c r="O13" s="77">
        <v>0</v>
      </c>
      <c r="P13" s="78">
        <v>0</v>
      </c>
      <c r="Q13" s="78">
        <v>0</v>
      </c>
      <c r="R13" s="78">
        <v>0</v>
      </c>
      <c r="S13" s="79">
        <v>0</v>
      </c>
      <c r="T13" s="79">
        <v>0</v>
      </c>
      <c r="U13" s="79">
        <v>0</v>
      </c>
      <c r="V13" s="79">
        <v>0</v>
      </c>
      <c r="W13" s="80">
        <v>0</v>
      </c>
      <c r="X13" s="81">
        <v>0</v>
      </c>
      <c r="Y13" s="81">
        <v>0</v>
      </c>
      <c r="Z13" s="81">
        <v>0</v>
      </c>
      <c r="AA13" s="82">
        <v>0</v>
      </c>
      <c r="AB13" s="82">
        <v>0</v>
      </c>
      <c r="AC13" s="82">
        <v>0</v>
      </c>
      <c r="AD13" s="82">
        <v>0</v>
      </c>
      <c r="AE13" s="83">
        <v>2088227</v>
      </c>
      <c r="AF13" s="84">
        <f>2088203-505812.21</f>
        <v>1582390.79</v>
      </c>
      <c r="AG13" s="84">
        <v>1575614.79</v>
      </c>
      <c r="AH13" s="84">
        <v>1575614.79</v>
      </c>
      <c r="AI13" s="85">
        <f>AG13/AE13</f>
        <v>0.75452275542840885</v>
      </c>
      <c r="AJ13" s="85">
        <f t="shared" si="2"/>
        <v>0.99571787194236638</v>
      </c>
      <c r="AK13" s="85">
        <f t="shared" ref="AK13:AK21" si="4">AH13/AE13</f>
        <v>0.75452275542840885</v>
      </c>
      <c r="AL13" s="85">
        <f t="shared" si="3"/>
        <v>0.99571787194236638</v>
      </c>
      <c r="AM13" s="86">
        <v>0</v>
      </c>
      <c r="AN13" s="87">
        <v>0</v>
      </c>
      <c r="AO13" s="87">
        <v>0</v>
      </c>
      <c r="AP13" s="87">
        <v>0</v>
      </c>
      <c r="AQ13" s="88">
        <v>0</v>
      </c>
      <c r="AR13" s="88">
        <v>0</v>
      </c>
      <c r="AS13" s="88">
        <v>0</v>
      </c>
      <c r="AT13" s="88">
        <v>0</v>
      </c>
    </row>
    <row r="14" spans="1:46" ht="22.5" x14ac:dyDescent="0.2">
      <c r="A14" s="2"/>
      <c r="B14" s="2"/>
      <c r="C14" s="2" t="s">
        <v>39</v>
      </c>
      <c r="D14" s="4" t="s">
        <v>40</v>
      </c>
      <c r="E14" s="2" t="s">
        <v>24</v>
      </c>
      <c r="F14" s="2" t="s">
        <v>25</v>
      </c>
      <c r="G14" s="10" t="s">
        <v>31</v>
      </c>
      <c r="H14" s="27" t="s">
        <v>27</v>
      </c>
      <c r="I14" s="36">
        <v>287201</v>
      </c>
      <c r="J14" s="36">
        <v>71800</v>
      </c>
      <c r="K14" s="29"/>
      <c r="L14" s="36">
        <v>18115</v>
      </c>
      <c r="M14" s="29"/>
      <c r="N14" s="59"/>
      <c r="O14" s="77">
        <v>0</v>
      </c>
      <c r="P14" s="78">
        <v>541447.4</v>
      </c>
      <c r="Q14" s="78">
        <v>541447.4</v>
      </c>
      <c r="R14" s="78">
        <v>0</v>
      </c>
      <c r="S14" s="79">
        <v>0</v>
      </c>
      <c r="T14" s="79">
        <f t="shared" ref="T14:T15" si="5">+Q14/P14</f>
        <v>1</v>
      </c>
      <c r="U14" s="79">
        <v>0</v>
      </c>
      <c r="V14" s="79">
        <f t="shared" ref="V14:V31" si="6">+R14/P14</f>
        <v>0</v>
      </c>
      <c r="W14" s="80">
        <v>0</v>
      </c>
      <c r="X14" s="81">
        <v>541447.4</v>
      </c>
      <c r="Y14" s="81">
        <v>541447.4</v>
      </c>
      <c r="Z14" s="81">
        <v>541447.4</v>
      </c>
      <c r="AA14" s="82">
        <v>0</v>
      </c>
      <c r="AB14" s="82">
        <f t="shared" si="0"/>
        <v>1</v>
      </c>
      <c r="AC14" s="82">
        <v>0</v>
      </c>
      <c r="AD14" s="82">
        <f t="shared" si="1"/>
        <v>1</v>
      </c>
      <c r="AE14" s="83">
        <v>932296</v>
      </c>
      <c r="AF14" s="84">
        <f>932296-665790</f>
        <v>266506</v>
      </c>
      <c r="AG14" s="84">
        <v>266506</v>
      </c>
      <c r="AH14" s="84">
        <v>266506</v>
      </c>
      <c r="AI14" s="85">
        <f t="shared" ref="AI14:AI15" si="7">AG14/AE14</f>
        <v>0.28585985566815691</v>
      </c>
      <c r="AJ14" s="85">
        <f t="shared" si="2"/>
        <v>1</v>
      </c>
      <c r="AK14" s="85">
        <f t="shared" si="4"/>
        <v>0.28585985566815691</v>
      </c>
      <c r="AL14" s="85">
        <f t="shared" si="3"/>
        <v>1</v>
      </c>
      <c r="AM14" s="86">
        <v>0</v>
      </c>
      <c r="AN14" s="87">
        <v>0</v>
      </c>
      <c r="AO14" s="87">
        <v>0</v>
      </c>
      <c r="AP14" s="87">
        <v>0</v>
      </c>
      <c r="AQ14" s="88">
        <v>0</v>
      </c>
      <c r="AR14" s="88">
        <v>0</v>
      </c>
      <c r="AS14" s="88">
        <v>0</v>
      </c>
      <c r="AT14" s="88">
        <v>0</v>
      </c>
    </row>
    <row r="15" spans="1:46" ht="25.5" x14ac:dyDescent="0.2">
      <c r="A15" s="2"/>
      <c r="B15" s="2"/>
      <c r="C15" s="15" t="s">
        <v>41</v>
      </c>
      <c r="D15" s="16" t="s">
        <v>42</v>
      </c>
      <c r="E15" s="15" t="s">
        <v>24</v>
      </c>
      <c r="F15" s="15" t="s">
        <v>25</v>
      </c>
      <c r="G15" s="17" t="s">
        <v>31</v>
      </c>
      <c r="H15" s="27" t="s">
        <v>32</v>
      </c>
      <c r="I15" s="29">
        <v>21.3</v>
      </c>
      <c r="J15" s="29">
        <v>21.3</v>
      </c>
      <c r="K15" s="29"/>
      <c r="L15" s="29" t="s">
        <v>43</v>
      </c>
      <c r="M15" s="29">
        <v>19.61</v>
      </c>
      <c r="N15" s="52"/>
      <c r="O15" s="77">
        <v>0</v>
      </c>
      <c r="P15" s="78">
        <v>162797.4</v>
      </c>
      <c r="Q15" s="78">
        <v>145421.67000000001</v>
      </c>
      <c r="R15" s="78">
        <v>0</v>
      </c>
      <c r="S15" s="79">
        <v>0</v>
      </c>
      <c r="T15" s="79">
        <f t="shared" si="5"/>
        <v>0.89326776717564293</v>
      </c>
      <c r="U15" s="79">
        <v>0</v>
      </c>
      <c r="V15" s="79">
        <f t="shared" si="6"/>
        <v>0</v>
      </c>
      <c r="W15" s="80">
        <v>0</v>
      </c>
      <c r="X15" s="81">
        <v>163782.39999999999</v>
      </c>
      <c r="Y15" s="81">
        <v>163782.39999999999</v>
      </c>
      <c r="Z15" s="81">
        <v>163782.39999999999</v>
      </c>
      <c r="AA15" s="82">
        <v>0</v>
      </c>
      <c r="AB15" s="82">
        <f t="shared" si="0"/>
        <v>1</v>
      </c>
      <c r="AC15" s="82">
        <v>0</v>
      </c>
      <c r="AD15" s="82">
        <f t="shared" si="1"/>
        <v>1</v>
      </c>
      <c r="AE15" s="83">
        <v>6553644</v>
      </c>
      <c r="AF15" s="84">
        <f>6553644-4049673.2</f>
        <v>2503970.7999999998</v>
      </c>
      <c r="AG15" s="84">
        <v>2503970.7999999998</v>
      </c>
      <c r="AH15" s="84">
        <v>2503970.7999999998</v>
      </c>
      <c r="AI15" s="85">
        <f t="shared" si="7"/>
        <v>0.38207305737083064</v>
      </c>
      <c r="AJ15" s="85">
        <f t="shared" si="2"/>
        <v>1</v>
      </c>
      <c r="AK15" s="85">
        <f t="shared" si="4"/>
        <v>0.38207305737083064</v>
      </c>
      <c r="AL15" s="85">
        <f t="shared" si="3"/>
        <v>1</v>
      </c>
      <c r="AM15" s="86">
        <v>0</v>
      </c>
      <c r="AN15" s="87">
        <v>0</v>
      </c>
      <c r="AO15" s="87">
        <v>0</v>
      </c>
      <c r="AP15" s="87">
        <v>0</v>
      </c>
      <c r="AQ15" s="88">
        <v>0</v>
      </c>
      <c r="AR15" s="88">
        <v>0</v>
      </c>
      <c r="AS15" s="88">
        <v>0</v>
      </c>
      <c r="AT15" s="88">
        <v>0</v>
      </c>
    </row>
    <row r="16" spans="1:46" ht="25.5" x14ac:dyDescent="0.2">
      <c r="A16" s="2"/>
      <c r="B16" s="2"/>
      <c r="C16" s="15" t="s">
        <v>44</v>
      </c>
      <c r="D16" s="16" t="s">
        <v>45</v>
      </c>
      <c r="E16" s="15" t="s">
        <v>24</v>
      </c>
      <c r="F16" s="15" t="s">
        <v>25</v>
      </c>
      <c r="G16" s="17" t="s">
        <v>31</v>
      </c>
      <c r="H16" s="24" t="s">
        <v>46</v>
      </c>
      <c r="I16" s="71" t="s">
        <v>47</v>
      </c>
      <c r="J16" s="71" t="s">
        <v>47</v>
      </c>
      <c r="K16" s="71" t="s">
        <v>47</v>
      </c>
      <c r="L16" s="71" t="s">
        <v>48</v>
      </c>
      <c r="M16" s="71" t="s">
        <v>49</v>
      </c>
      <c r="N16" s="52"/>
      <c r="O16" s="77">
        <v>0</v>
      </c>
      <c r="P16" s="78">
        <v>0</v>
      </c>
      <c r="Q16" s="78">
        <v>0</v>
      </c>
      <c r="R16" s="78">
        <v>0</v>
      </c>
      <c r="S16" s="79">
        <v>0</v>
      </c>
      <c r="T16" s="79">
        <v>0</v>
      </c>
      <c r="U16" s="79">
        <v>0</v>
      </c>
      <c r="V16" s="79">
        <v>0</v>
      </c>
      <c r="W16" s="80">
        <v>0</v>
      </c>
      <c r="X16" s="81">
        <v>0</v>
      </c>
      <c r="Y16" s="81">
        <v>0</v>
      </c>
      <c r="Z16" s="81">
        <v>0</v>
      </c>
      <c r="AA16" s="82">
        <v>0</v>
      </c>
      <c r="AB16" s="82">
        <v>0</v>
      </c>
      <c r="AC16" s="82">
        <v>0</v>
      </c>
      <c r="AD16" s="82">
        <v>0</v>
      </c>
      <c r="AE16" s="83">
        <v>0</v>
      </c>
      <c r="AF16" s="84">
        <v>0</v>
      </c>
      <c r="AG16" s="84">
        <v>0</v>
      </c>
      <c r="AH16" s="84">
        <v>0</v>
      </c>
      <c r="AI16" s="85">
        <v>0</v>
      </c>
      <c r="AJ16" s="85">
        <v>0</v>
      </c>
      <c r="AK16" s="85">
        <v>0</v>
      </c>
      <c r="AL16" s="85">
        <v>0</v>
      </c>
      <c r="AM16" s="86">
        <v>0</v>
      </c>
      <c r="AN16" s="87">
        <v>0</v>
      </c>
      <c r="AO16" s="87">
        <v>0</v>
      </c>
      <c r="AP16" s="87">
        <v>0</v>
      </c>
      <c r="AQ16" s="88">
        <v>0</v>
      </c>
      <c r="AR16" s="88">
        <v>0</v>
      </c>
      <c r="AS16" s="88">
        <v>0</v>
      </c>
      <c r="AT16" s="88">
        <v>0</v>
      </c>
    </row>
    <row r="17" spans="1:46" ht="22.5" x14ac:dyDescent="0.2">
      <c r="A17" s="2"/>
      <c r="B17" s="2"/>
      <c r="C17" s="15" t="s">
        <v>50</v>
      </c>
      <c r="D17" s="16" t="s">
        <v>51</v>
      </c>
      <c r="E17" s="15" t="s">
        <v>24</v>
      </c>
      <c r="F17" s="15" t="s">
        <v>25</v>
      </c>
      <c r="G17" s="17" t="s">
        <v>31</v>
      </c>
      <c r="H17" s="27" t="s">
        <v>32</v>
      </c>
      <c r="I17" s="44">
        <v>0.81</v>
      </c>
      <c r="J17" s="44">
        <v>0.81</v>
      </c>
      <c r="K17" s="44">
        <v>0.81</v>
      </c>
      <c r="L17" s="29"/>
      <c r="M17" s="29"/>
      <c r="N17" s="52"/>
      <c r="O17" s="77">
        <v>0</v>
      </c>
      <c r="P17" s="78">
        <v>0</v>
      </c>
      <c r="Q17" s="78">
        <v>0</v>
      </c>
      <c r="R17" s="78">
        <v>0</v>
      </c>
      <c r="S17" s="79">
        <v>0</v>
      </c>
      <c r="T17" s="79">
        <v>0</v>
      </c>
      <c r="U17" s="79">
        <v>0</v>
      </c>
      <c r="V17" s="79">
        <v>0</v>
      </c>
      <c r="W17" s="80">
        <v>0</v>
      </c>
      <c r="X17" s="81">
        <v>0</v>
      </c>
      <c r="Y17" s="81">
        <v>0</v>
      </c>
      <c r="Z17" s="81">
        <v>0</v>
      </c>
      <c r="AA17" s="82">
        <v>0</v>
      </c>
      <c r="AB17" s="82">
        <v>0</v>
      </c>
      <c r="AC17" s="82">
        <v>0</v>
      </c>
      <c r="AD17" s="82">
        <v>0</v>
      </c>
      <c r="AE17" s="83">
        <v>352379</v>
      </c>
      <c r="AF17" s="84">
        <f>+AE17-122627.89</f>
        <v>229751.11</v>
      </c>
      <c r="AG17" s="84">
        <v>229751.11</v>
      </c>
      <c r="AH17" s="84">
        <v>229751.11</v>
      </c>
      <c r="AI17" s="85">
        <f>AG17/AE17</f>
        <v>0.65200000567570704</v>
      </c>
      <c r="AJ17" s="85">
        <f t="shared" si="2"/>
        <v>1</v>
      </c>
      <c r="AK17" s="85">
        <f t="shared" si="4"/>
        <v>0.65200000567570704</v>
      </c>
      <c r="AL17" s="85">
        <f t="shared" si="3"/>
        <v>1</v>
      </c>
      <c r="AM17" s="86">
        <v>0</v>
      </c>
      <c r="AN17" s="87">
        <v>350000</v>
      </c>
      <c r="AO17" s="87">
        <v>349735</v>
      </c>
      <c r="AP17" s="87">
        <v>349735</v>
      </c>
      <c r="AQ17" s="88">
        <v>0</v>
      </c>
      <c r="AR17" s="88">
        <f t="shared" ref="AR17" si="8">+AO17/AN17</f>
        <v>0.9992428571428571</v>
      </c>
      <c r="AS17" s="88">
        <v>0</v>
      </c>
      <c r="AT17" s="88">
        <f t="shared" ref="AT17" si="9">+AP17/AN17</f>
        <v>0.9992428571428571</v>
      </c>
    </row>
    <row r="18" spans="1:46" ht="33.75" x14ac:dyDescent="0.2">
      <c r="A18" s="2"/>
      <c r="B18" s="2"/>
      <c r="C18" s="2" t="s">
        <v>52</v>
      </c>
      <c r="D18" s="4" t="s">
        <v>53</v>
      </c>
      <c r="E18" s="2" t="s">
        <v>24</v>
      </c>
      <c r="F18" s="2" t="s">
        <v>25</v>
      </c>
      <c r="G18" s="10" t="s">
        <v>31</v>
      </c>
      <c r="H18" s="33" t="s">
        <v>27</v>
      </c>
      <c r="I18" s="42">
        <v>0.23</v>
      </c>
      <c r="J18" s="42">
        <v>0.23</v>
      </c>
      <c r="K18" s="42">
        <v>0.23</v>
      </c>
      <c r="L18" s="28" t="s">
        <v>54</v>
      </c>
      <c r="M18" s="48" t="s">
        <v>54</v>
      </c>
      <c r="N18" s="49" t="s">
        <v>54</v>
      </c>
      <c r="O18" s="77">
        <v>0</v>
      </c>
      <c r="P18" s="78">
        <v>0</v>
      </c>
      <c r="Q18" s="78">
        <v>0</v>
      </c>
      <c r="R18" s="78">
        <v>0</v>
      </c>
      <c r="S18" s="79">
        <v>0</v>
      </c>
      <c r="T18" s="79">
        <v>0</v>
      </c>
      <c r="U18" s="79">
        <v>0</v>
      </c>
      <c r="V18" s="79">
        <v>0</v>
      </c>
      <c r="W18" s="80">
        <v>0</v>
      </c>
      <c r="X18" s="81">
        <v>0</v>
      </c>
      <c r="Y18" s="81">
        <v>0</v>
      </c>
      <c r="Z18" s="81">
        <v>0</v>
      </c>
      <c r="AA18" s="82">
        <v>0</v>
      </c>
      <c r="AB18" s="82">
        <v>0</v>
      </c>
      <c r="AC18" s="82">
        <v>0</v>
      </c>
      <c r="AD18" s="82">
        <v>0</v>
      </c>
      <c r="AE18" s="83">
        <v>1295859</v>
      </c>
      <c r="AF18" s="84">
        <v>1295859</v>
      </c>
      <c r="AG18" s="84">
        <v>0</v>
      </c>
      <c r="AH18" s="84">
        <v>0</v>
      </c>
      <c r="AI18" s="85">
        <v>0</v>
      </c>
      <c r="AJ18" s="85">
        <f t="shared" si="2"/>
        <v>0</v>
      </c>
      <c r="AK18" s="85">
        <f t="shared" si="4"/>
        <v>0</v>
      </c>
      <c r="AL18" s="85">
        <f t="shared" si="3"/>
        <v>0</v>
      </c>
      <c r="AM18" s="86">
        <v>0</v>
      </c>
      <c r="AN18" s="87">
        <v>0</v>
      </c>
      <c r="AO18" s="87">
        <v>0</v>
      </c>
      <c r="AP18" s="87">
        <v>0</v>
      </c>
      <c r="AQ18" s="88">
        <v>0</v>
      </c>
      <c r="AR18" s="88">
        <v>0</v>
      </c>
      <c r="AS18" s="88">
        <v>0</v>
      </c>
      <c r="AT18" s="88">
        <v>0</v>
      </c>
    </row>
    <row r="19" spans="1:46" ht="22.5" x14ac:dyDescent="0.2">
      <c r="A19" s="2"/>
      <c r="B19" s="2"/>
      <c r="C19" s="66" t="s">
        <v>55</v>
      </c>
      <c r="D19" s="67" t="s">
        <v>56</v>
      </c>
      <c r="E19" s="66" t="s">
        <v>24</v>
      </c>
      <c r="F19" s="66" t="s">
        <v>25</v>
      </c>
      <c r="G19" s="68" t="s">
        <v>26</v>
      </c>
      <c r="H19" s="27" t="s">
        <v>27</v>
      </c>
      <c r="I19" s="36">
        <v>300000</v>
      </c>
      <c r="J19" s="36">
        <v>270000</v>
      </c>
      <c r="K19" s="29"/>
      <c r="L19" s="44">
        <v>0.59</v>
      </c>
      <c r="M19" s="48" t="s">
        <v>54</v>
      </c>
      <c r="N19" s="48" t="s">
        <v>54</v>
      </c>
      <c r="O19" s="77">
        <v>0</v>
      </c>
      <c r="P19" s="78">
        <v>0</v>
      </c>
      <c r="Q19" s="78">
        <v>0</v>
      </c>
      <c r="R19" s="78">
        <v>0</v>
      </c>
      <c r="S19" s="79">
        <v>0</v>
      </c>
      <c r="T19" s="79">
        <v>0</v>
      </c>
      <c r="U19" s="79">
        <v>0</v>
      </c>
      <c r="V19" s="79">
        <v>0</v>
      </c>
      <c r="W19" s="80">
        <v>0</v>
      </c>
      <c r="X19" s="81">
        <v>56363.24</v>
      </c>
      <c r="Y19" s="81">
        <v>56363.24</v>
      </c>
      <c r="Z19" s="81">
        <v>56363.24</v>
      </c>
      <c r="AA19" s="82">
        <v>0</v>
      </c>
      <c r="AB19" s="82">
        <f t="shared" si="0"/>
        <v>1</v>
      </c>
      <c r="AC19" s="82">
        <v>0</v>
      </c>
      <c r="AD19" s="82">
        <f t="shared" si="1"/>
        <v>1</v>
      </c>
      <c r="AE19" s="83">
        <v>0</v>
      </c>
      <c r="AF19" s="84">
        <v>0</v>
      </c>
      <c r="AG19" s="84">
        <v>0</v>
      </c>
      <c r="AH19" s="84">
        <v>0</v>
      </c>
      <c r="AI19" s="85">
        <v>0</v>
      </c>
      <c r="AJ19" s="85">
        <v>0</v>
      </c>
      <c r="AK19" s="85">
        <v>0</v>
      </c>
      <c r="AL19" s="85">
        <v>0</v>
      </c>
      <c r="AM19" s="86">
        <v>0</v>
      </c>
      <c r="AN19" s="87">
        <v>0</v>
      </c>
      <c r="AO19" s="87">
        <v>0</v>
      </c>
      <c r="AP19" s="87">
        <v>0</v>
      </c>
      <c r="AQ19" s="88">
        <v>0</v>
      </c>
      <c r="AR19" s="88">
        <v>0</v>
      </c>
      <c r="AS19" s="88">
        <v>0</v>
      </c>
      <c r="AT19" s="88">
        <v>0</v>
      </c>
    </row>
    <row r="20" spans="1:46" ht="38.25" x14ac:dyDescent="0.2">
      <c r="A20" s="2"/>
      <c r="B20" s="2"/>
      <c r="C20" s="15" t="s">
        <v>57</v>
      </c>
      <c r="D20" s="16" t="s">
        <v>58</v>
      </c>
      <c r="E20" s="15" t="s">
        <v>24</v>
      </c>
      <c r="F20" s="15" t="s">
        <v>25</v>
      </c>
      <c r="G20" s="17" t="s">
        <v>31</v>
      </c>
      <c r="H20" s="27" t="s">
        <v>46</v>
      </c>
      <c r="I20" s="44">
        <v>1</v>
      </c>
      <c r="J20" s="29">
        <v>100</v>
      </c>
      <c r="K20" s="29">
        <v>100</v>
      </c>
      <c r="L20" s="70" t="s">
        <v>48</v>
      </c>
      <c r="M20" s="70" t="s">
        <v>54</v>
      </c>
      <c r="N20" s="52"/>
      <c r="O20" s="77">
        <v>0</v>
      </c>
      <c r="P20" s="78">
        <v>0</v>
      </c>
      <c r="Q20" s="78">
        <v>0</v>
      </c>
      <c r="R20" s="78">
        <v>0</v>
      </c>
      <c r="S20" s="79">
        <v>0</v>
      </c>
      <c r="T20" s="79">
        <v>0</v>
      </c>
      <c r="U20" s="79">
        <v>0</v>
      </c>
      <c r="V20" s="79">
        <v>0</v>
      </c>
      <c r="W20" s="80">
        <v>0</v>
      </c>
      <c r="X20" s="81">
        <v>0</v>
      </c>
      <c r="Y20" s="81">
        <v>0</v>
      </c>
      <c r="Z20" s="81">
        <v>0</v>
      </c>
      <c r="AA20" s="82">
        <v>0</v>
      </c>
      <c r="AB20" s="82">
        <v>0</v>
      </c>
      <c r="AC20" s="82">
        <v>0</v>
      </c>
      <c r="AD20" s="82">
        <v>0</v>
      </c>
      <c r="AE20" s="83">
        <v>0</v>
      </c>
      <c r="AF20" s="84">
        <v>0</v>
      </c>
      <c r="AG20" s="84">
        <v>0</v>
      </c>
      <c r="AH20" s="84">
        <v>0</v>
      </c>
      <c r="AI20" s="85">
        <v>0</v>
      </c>
      <c r="AJ20" s="85">
        <v>0</v>
      </c>
      <c r="AK20" s="85">
        <v>0</v>
      </c>
      <c r="AL20" s="85">
        <v>0</v>
      </c>
      <c r="AM20" s="86">
        <v>0</v>
      </c>
      <c r="AN20" s="87">
        <v>0</v>
      </c>
      <c r="AO20" s="87">
        <v>0</v>
      </c>
      <c r="AP20" s="87">
        <v>0</v>
      </c>
      <c r="AQ20" s="88">
        <v>0</v>
      </c>
      <c r="AR20" s="88">
        <v>0</v>
      </c>
      <c r="AS20" s="88">
        <v>0</v>
      </c>
      <c r="AT20" s="88">
        <v>0</v>
      </c>
    </row>
    <row r="21" spans="1:46" ht="12.75" x14ac:dyDescent="0.2">
      <c r="A21" s="2"/>
      <c r="B21" s="2"/>
      <c r="C21" s="2" t="s">
        <v>59</v>
      </c>
      <c r="D21" s="4" t="s">
        <v>60</v>
      </c>
      <c r="E21" s="2" t="s">
        <v>24</v>
      </c>
      <c r="F21" s="2" t="s">
        <v>25</v>
      </c>
      <c r="G21" s="10" t="s">
        <v>31</v>
      </c>
      <c r="H21" s="33" t="s">
        <v>27</v>
      </c>
      <c r="I21" s="44" t="s">
        <v>61</v>
      </c>
      <c r="J21" s="43">
        <v>0.21260000000000001</v>
      </c>
      <c r="K21" s="43">
        <v>0.21260000000000001</v>
      </c>
      <c r="L21" s="43">
        <v>0.21260000000000001</v>
      </c>
      <c r="M21" s="43">
        <v>0.21260000000000001</v>
      </c>
      <c r="N21" s="43">
        <v>0.21260000000000001</v>
      </c>
      <c r="O21" s="77">
        <v>0</v>
      </c>
      <c r="P21" s="78">
        <v>0</v>
      </c>
      <c r="Q21" s="78">
        <v>0</v>
      </c>
      <c r="R21" s="78">
        <v>0</v>
      </c>
      <c r="S21" s="79">
        <v>0</v>
      </c>
      <c r="T21" s="79">
        <v>0</v>
      </c>
      <c r="U21" s="79">
        <v>0</v>
      </c>
      <c r="V21" s="79">
        <v>0</v>
      </c>
      <c r="W21" s="80">
        <v>0</v>
      </c>
      <c r="X21" s="81">
        <v>0</v>
      </c>
      <c r="Y21" s="81">
        <v>0</v>
      </c>
      <c r="Z21" s="81">
        <v>0</v>
      </c>
      <c r="AA21" s="82">
        <v>0</v>
      </c>
      <c r="AB21" s="82">
        <v>0</v>
      </c>
      <c r="AC21" s="82">
        <v>0</v>
      </c>
      <c r="AD21" s="82">
        <v>0</v>
      </c>
      <c r="AE21" s="83">
        <v>307632</v>
      </c>
      <c r="AF21" s="84">
        <f>+AE21-166643.11</f>
        <v>140988.89000000001</v>
      </c>
      <c r="AG21" s="84">
        <v>140988.89000000001</v>
      </c>
      <c r="AH21" s="84">
        <v>140988.89000000001</v>
      </c>
      <c r="AI21" s="85">
        <f>AG21/AE21</f>
        <v>0.45830372002912573</v>
      </c>
      <c r="AJ21" s="85">
        <f>AG21/AF21</f>
        <v>1</v>
      </c>
      <c r="AK21" s="85">
        <f t="shared" si="4"/>
        <v>0.45830372002912573</v>
      </c>
      <c r="AL21" s="85">
        <f t="shared" si="3"/>
        <v>1</v>
      </c>
      <c r="AM21" s="86">
        <v>0</v>
      </c>
      <c r="AN21" s="87">
        <v>0</v>
      </c>
      <c r="AO21" s="87">
        <v>0</v>
      </c>
      <c r="AP21" s="87">
        <v>0</v>
      </c>
      <c r="AQ21" s="88">
        <v>0</v>
      </c>
      <c r="AR21" s="88">
        <v>0</v>
      </c>
      <c r="AS21" s="88">
        <v>0</v>
      </c>
      <c r="AT21" s="88">
        <v>0</v>
      </c>
    </row>
    <row r="22" spans="1:46" ht="39.75" customHeight="1" x14ac:dyDescent="0.2">
      <c r="A22" s="175"/>
      <c r="B22" s="175"/>
      <c r="C22" s="177" t="s">
        <v>62</v>
      </c>
      <c r="D22" s="16" t="s">
        <v>63</v>
      </c>
      <c r="E22" s="15" t="s">
        <v>24</v>
      </c>
      <c r="F22" s="15" t="s">
        <v>25</v>
      </c>
      <c r="G22" s="17" t="s">
        <v>31</v>
      </c>
      <c r="H22" s="29" t="s">
        <v>64</v>
      </c>
      <c r="I22" s="29">
        <v>6</v>
      </c>
      <c r="J22" s="29">
        <v>6</v>
      </c>
      <c r="K22" s="29"/>
      <c r="L22" s="29">
        <v>6</v>
      </c>
      <c r="M22" s="44">
        <v>1</v>
      </c>
      <c r="N22" s="52"/>
      <c r="O22" s="135">
        <v>0</v>
      </c>
      <c r="P22" s="137">
        <v>112934.94</v>
      </c>
      <c r="Q22" s="137">
        <v>102793.43</v>
      </c>
      <c r="R22" s="137">
        <v>0</v>
      </c>
      <c r="S22" s="131">
        <v>0</v>
      </c>
      <c r="T22" s="129">
        <f t="shared" ref="T22" si="10">+Q22/P22</f>
        <v>0.91020042158786285</v>
      </c>
      <c r="U22" s="131">
        <v>0</v>
      </c>
      <c r="V22" s="131">
        <f t="shared" ref="V22" si="11">+R22/P22</f>
        <v>0</v>
      </c>
      <c r="W22" s="133">
        <v>0</v>
      </c>
      <c r="X22" s="123">
        <v>112934.93</v>
      </c>
      <c r="Y22" s="123">
        <v>112934.93</v>
      </c>
      <c r="Z22" s="123">
        <v>112934.93</v>
      </c>
      <c r="AA22" s="125">
        <v>0</v>
      </c>
      <c r="AB22" s="125">
        <f t="shared" si="0"/>
        <v>1</v>
      </c>
      <c r="AC22" s="125">
        <v>0</v>
      </c>
      <c r="AD22" s="125">
        <f t="shared" si="1"/>
        <v>1</v>
      </c>
      <c r="AE22" s="127">
        <v>5636376.1900000004</v>
      </c>
      <c r="AF22" s="119">
        <v>3071726.19</v>
      </c>
      <c r="AG22" s="119">
        <v>2564585.96</v>
      </c>
      <c r="AH22" s="119">
        <v>2564585.96</v>
      </c>
      <c r="AI22" s="121">
        <f>AG22/AE22</f>
        <v>0.45500617303544455</v>
      </c>
      <c r="AJ22" s="121">
        <f>AG22/AF22</f>
        <v>0.8349005742598431</v>
      </c>
      <c r="AK22" s="121">
        <f>AH22/AE22</f>
        <v>0.45500617303544455</v>
      </c>
      <c r="AL22" s="121">
        <f>AH22/AF22</f>
        <v>0.8349005742598431</v>
      </c>
      <c r="AM22" s="115">
        <v>0</v>
      </c>
      <c r="AN22" s="117">
        <v>0</v>
      </c>
      <c r="AO22" s="117">
        <v>0</v>
      </c>
      <c r="AP22" s="117">
        <v>0</v>
      </c>
      <c r="AQ22" s="103">
        <v>0</v>
      </c>
      <c r="AR22" s="103">
        <v>0</v>
      </c>
      <c r="AS22" s="103">
        <v>0</v>
      </c>
      <c r="AT22" s="103">
        <v>0</v>
      </c>
    </row>
    <row r="23" spans="1:46" ht="39" customHeight="1" x14ac:dyDescent="0.2">
      <c r="A23" s="176"/>
      <c r="B23" s="176"/>
      <c r="C23" s="178"/>
      <c r="D23" s="16" t="s">
        <v>65</v>
      </c>
      <c r="E23" s="15" t="s">
        <v>24</v>
      </c>
      <c r="F23" s="15" t="s">
        <v>25</v>
      </c>
      <c r="G23" s="17" t="s">
        <v>31</v>
      </c>
      <c r="H23" s="29" t="s">
        <v>66</v>
      </c>
      <c r="I23" s="36">
        <v>202440</v>
      </c>
      <c r="J23" s="29">
        <v>21772</v>
      </c>
      <c r="K23" s="29"/>
      <c r="L23" s="29">
        <v>317528</v>
      </c>
      <c r="M23" s="44">
        <v>1.57</v>
      </c>
      <c r="N23" s="52"/>
      <c r="O23" s="136"/>
      <c r="P23" s="138"/>
      <c r="Q23" s="138"/>
      <c r="R23" s="138"/>
      <c r="S23" s="132"/>
      <c r="T23" s="130"/>
      <c r="U23" s="132"/>
      <c r="V23" s="132"/>
      <c r="W23" s="134"/>
      <c r="X23" s="124"/>
      <c r="Y23" s="124"/>
      <c r="Z23" s="124"/>
      <c r="AA23" s="126"/>
      <c r="AB23" s="126"/>
      <c r="AC23" s="126"/>
      <c r="AD23" s="126"/>
      <c r="AE23" s="128"/>
      <c r="AF23" s="120"/>
      <c r="AG23" s="120"/>
      <c r="AH23" s="120"/>
      <c r="AI23" s="122"/>
      <c r="AJ23" s="122"/>
      <c r="AK23" s="122"/>
      <c r="AL23" s="122"/>
      <c r="AM23" s="116"/>
      <c r="AN23" s="118"/>
      <c r="AO23" s="118"/>
      <c r="AP23" s="118"/>
      <c r="AQ23" s="104"/>
      <c r="AR23" s="104"/>
      <c r="AS23" s="104"/>
      <c r="AT23" s="104"/>
    </row>
    <row r="24" spans="1:46" ht="51" x14ac:dyDescent="0.2">
      <c r="A24" s="2"/>
      <c r="B24" s="2"/>
      <c r="C24" s="2" t="s">
        <v>122</v>
      </c>
      <c r="D24" s="4" t="s">
        <v>67</v>
      </c>
      <c r="E24" s="2" t="s">
        <v>24</v>
      </c>
      <c r="F24" s="2" t="s">
        <v>25</v>
      </c>
      <c r="G24" s="10" t="s">
        <v>31</v>
      </c>
      <c r="H24" s="27" t="s">
        <v>27</v>
      </c>
      <c r="I24" s="29" t="s">
        <v>68</v>
      </c>
      <c r="J24" s="44" t="s">
        <v>69</v>
      </c>
      <c r="K24" s="29" t="s">
        <v>70</v>
      </c>
      <c r="L24" s="29" t="s">
        <v>70</v>
      </c>
      <c r="M24" s="29" t="s">
        <v>70</v>
      </c>
      <c r="N24" s="60" t="s">
        <v>71</v>
      </c>
      <c r="O24" s="89">
        <v>0</v>
      </c>
      <c r="P24" s="90">
        <v>11238.16</v>
      </c>
      <c r="Q24" s="90">
        <v>0</v>
      </c>
      <c r="R24" s="90">
        <v>0</v>
      </c>
      <c r="S24" s="91">
        <v>0</v>
      </c>
      <c r="T24" s="92">
        <f>+Q24/P24</f>
        <v>0</v>
      </c>
      <c r="U24" s="91">
        <v>0</v>
      </c>
      <c r="V24" s="91">
        <f t="shared" ref="V24" si="12">+R24/P24</f>
        <v>0</v>
      </c>
      <c r="W24" s="93">
        <v>0</v>
      </c>
      <c r="X24" s="94">
        <v>11238.16</v>
      </c>
      <c r="Y24" s="94">
        <v>11238.16</v>
      </c>
      <c r="Z24" s="94">
        <v>11238.16</v>
      </c>
      <c r="AA24" s="95">
        <v>0</v>
      </c>
      <c r="AB24" s="82">
        <f t="shared" si="0"/>
        <v>1</v>
      </c>
      <c r="AC24" s="82">
        <v>0</v>
      </c>
      <c r="AD24" s="82">
        <f t="shared" si="1"/>
        <v>1</v>
      </c>
      <c r="AE24" s="96">
        <v>1969769</v>
      </c>
      <c r="AF24" s="97">
        <v>669061.48</v>
      </c>
      <c r="AG24" s="97">
        <v>430556.19</v>
      </c>
      <c r="AH24" s="97">
        <v>430556.19</v>
      </c>
      <c r="AI24" s="98">
        <f>AG24/AE24</f>
        <v>0.21858207231406324</v>
      </c>
      <c r="AJ24" s="85">
        <f>AG24/AF24</f>
        <v>0.64352261020915447</v>
      </c>
      <c r="AK24" s="85">
        <f>AH24/AE24</f>
        <v>0.21858207231406324</v>
      </c>
      <c r="AL24" s="85">
        <f>AH24/AF24</f>
        <v>0.64352261020915447</v>
      </c>
      <c r="AM24" s="99">
        <v>0</v>
      </c>
      <c r="AN24" s="100">
        <v>0</v>
      </c>
      <c r="AO24" s="100">
        <v>0</v>
      </c>
      <c r="AP24" s="100">
        <v>0</v>
      </c>
      <c r="AQ24" s="101">
        <v>0</v>
      </c>
      <c r="AR24" s="88">
        <v>0</v>
      </c>
      <c r="AS24" s="88">
        <v>0</v>
      </c>
      <c r="AT24" s="88">
        <v>0</v>
      </c>
    </row>
    <row r="25" spans="1:46" ht="22.5" x14ac:dyDescent="0.2">
      <c r="A25" s="2"/>
      <c r="B25" s="2"/>
      <c r="C25" s="15" t="s">
        <v>72</v>
      </c>
      <c r="D25" s="16" t="s">
        <v>73</v>
      </c>
      <c r="E25" s="15" t="s">
        <v>24</v>
      </c>
      <c r="F25" s="15" t="s">
        <v>25</v>
      </c>
      <c r="G25" s="17" t="s">
        <v>31</v>
      </c>
      <c r="H25" s="27" t="s">
        <v>74</v>
      </c>
      <c r="I25" s="29" t="s">
        <v>75</v>
      </c>
      <c r="J25" s="29" t="s">
        <v>75</v>
      </c>
      <c r="K25" s="29"/>
      <c r="L25" s="44">
        <v>1</v>
      </c>
      <c r="M25" s="44">
        <v>1</v>
      </c>
      <c r="N25" s="52"/>
      <c r="O25" s="77">
        <v>0</v>
      </c>
      <c r="P25" s="78">
        <v>27806.3</v>
      </c>
      <c r="Q25" s="78">
        <v>0</v>
      </c>
      <c r="R25" s="78">
        <v>0</v>
      </c>
      <c r="S25" s="79">
        <v>0</v>
      </c>
      <c r="T25" s="102">
        <f>+Q25/P25</f>
        <v>0</v>
      </c>
      <c r="U25" s="79">
        <v>0</v>
      </c>
      <c r="V25" s="79">
        <f t="shared" si="6"/>
        <v>0</v>
      </c>
      <c r="W25" s="80">
        <v>0</v>
      </c>
      <c r="X25" s="81">
        <v>34752.769999999997</v>
      </c>
      <c r="Y25" s="81">
        <v>34752.769999999997</v>
      </c>
      <c r="Z25" s="81">
        <v>34752.769999999997</v>
      </c>
      <c r="AA25" s="82">
        <v>0</v>
      </c>
      <c r="AB25" s="82">
        <f t="shared" si="0"/>
        <v>1</v>
      </c>
      <c r="AC25" s="82">
        <v>0</v>
      </c>
      <c r="AD25" s="82">
        <f t="shared" si="1"/>
        <v>1</v>
      </c>
      <c r="AE25" s="83">
        <v>0</v>
      </c>
      <c r="AF25" s="84">
        <v>2207881.36</v>
      </c>
      <c r="AG25" s="84">
        <v>2207881.35</v>
      </c>
      <c r="AH25" s="84">
        <v>2095662.95</v>
      </c>
      <c r="AI25" s="85">
        <v>0</v>
      </c>
      <c r="AJ25" s="85">
        <f t="shared" ref="AJ25:AJ32" si="13">AG25/AF25</f>
        <v>0.99999999547077123</v>
      </c>
      <c r="AK25" s="85">
        <v>0</v>
      </c>
      <c r="AL25" s="85">
        <f t="shared" ref="AL25:AL32" si="14">AH25/AF25</f>
        <v>0.94917371375425719</v>
      </c>
      <c r="AM25" s="86">
        <v>0</v>
      </c>
      <c r="AN25" s="87">
        <v>39000</v>
      </c>
      <c r="AO25" s="87">
        <v>39000</v>
      </c>
      <c r="AP25" s="87">
        <v>39000</v>
      </c>
      <c r="AQ25" s="88">
        <v>0</v>
      </c>
      <c r="AR25" s="88">
        <f>+AO25/AN25</f>
        <v>1</v>
      </c>
      <c r="AS25" s="88">
        <v>0</v>
      </c>
      <c r="AT25" s="88">
        <f>+AP25/AN25</f>
        <v>1</v>
      </c>
    </row>
    <row r="26" spans="1:46" ht="33.75" x14ac:dyDescent="0.2">
      <c r="A26" s="2"/>
      <c r="B26" s="2"/>
      <c r="C26" s="2" t="s">
        <v>76</v>
      </c>
      <c r="D26" s="4" t="s">
        <v>77</v>
      </c>
      <c r="E26" s="2" t="s">
        <v>24</v>
      </c>
      <c r="F26" s="2" t="s">
        <v>25</v>
      </c>
      <c r="G26" s="10" t="s">
        <v>31</v>
      </c>
      <c r="H26" s="27" t="s">
        <v>78</v>
      </c>
      <c r="I26" s="29">
        <v>7</v>
      </c>
      <c r="J26" s="29">
        <v>7</v>
      </c>
      <c r="K26" s="61" t="s">
        <v>79</v>
      </c>
      <c r="L26" s="29"/>
      <c r="M26" s="29"/>
      <c r="N26" s="62"/>
      <c r="O26" s="77">
        <v>0</v>
      </c>
      <c r="P26" s="78">
        <v>0</v>
      </c>
      <c r="Q26" s="78">
        <v>0</v>
      </c>
      <c r="R26" s="78">
        <v>0</v>
      </c>
      <c r="S26" s="79">
        <v>0</v>
      </c>
      <c r="T26" s="79">
        <v>0</v>
      </c>
      <c r="U26" s="79">
        <v>0</v>
      </c>
      <c r="V26" s="79">
        <v>0</v>
      </c>
      <c r="W26" s="80">
        <v>0</v>
      </c>
      <c r="X26" s="81">
        <v>0</v>
      </c>
      <c r="Y26" s="81">
        <v>0</v>
      </c>
      <c r="Z26" s="81">
        <v>0</v>
      </c>
      <c r="AA26" s="82">
        <v>0</v>
      </c>
      <c r="AB26" s="82">
        <v>0</v>
      </c>
      <c r="AC26" s="82">
        <v>0</v>
      </c>
      <c r="AD26" s="82">
        <v>0</v>
      </c>
      <c r="AE26" s="83">
        <v>0</v>
      </c>
      <c r="AF26" s="84">
        <v>0</v>
      </c>
      <c r="AG26" s="84">
        <v>0</v>
      </c>
      <c r="AH26" s="84">
        <v>0</v>
      </c>
      <c r="AI26" s="85">
        <v>0</v>
      </c>
      <c r="AJ26" s="85">
        <v>0</v>
      </c>
      <c r="AK26" s="85">
        <v>0</v>
      </c>
      <c r="AL26" s="85">
        <v>0</v>
      </c>
      <c r="AM26" s="86">
        <v>0</v>
      </c>
      <c r="AN26" s="87">
        <v>0</v>
      </c>
      <c r="AO26" s="87">
        <v>0</v>
      </c>
      <c r="AP26" s="87">
        <v>0</v>
      </c>
      <c r="AQ26" s="88">
        <v>0</v>
      </c>
      <c r="AR26" s="88">
        <v>0</v>
      </c>
      <c r="AS26" s="88">
        <v>0</v>
      </c>
      <c r="AT26" s="88">
        <v>0</v>
      </c>
    </row>
    <row r="27" spans="1:46" ht="45" x14ac:dyDescent="0.2">
      <c r="A27" s="3"/>
      <c r="B27" s="3"/>
      <c r="C27" s="2" t="s">
        <v>80</v>
      </c>
      <c r="D27" s="4" t="s">
        <v>81</v>
      </c>
      <c r="E27" s="2" t="s">
        <v>24</v>
      </c>
      <c r="F27" s="2" t="s">
        <v>25</v>
      </c>
      <c r="G27" s="10" t="s">
        <v>31</v>
      </c>
      <c r="H27" s="34" t="s">
        <v>82</v>
      </c>
      <c r="I27" s="37">
        <v>148</v>
      </c>
      <c r="J27" s="37">
        <v>148</v>
      </c>
      <c r="K27" s="50">
        <v>148</v>
      </c>
      <c r="L27" s="30" t="s">
        <v>83</v>
      </c>
      <c r="M27" s="30" t="s">
        <v>83</v>
      </c>
      <c r="N27" s="51" t="s">
        <v>84</v>
      </c>
      <c r="O27" s="77">
        <v>0</v>
      </c>
      <c r="P27" s="78">
        <v>0</v>
      </c>
      <c r="Q27" s="78">
        <v>0</v>
      </c>
      <c r="R27" s="78">
        <v>0</v>
      </c>
      <c r="S27" s="79">
        <v>0</v>
      </c>
      <c r="T27" s="79">
        <v>0</v>
      </c>
      <c r="U27" s="79">
        <v>0</v>
      </c>
      <c r="V27" s="79">
        <v>0</v>
      </c>
      <c r="W27" s="80">
        <v>0</v>
      </c>
      <c r="X27" s="81">
        <v>0</v>
      </c>
      <c r="Y27" s="81">
        <v>0</v>
      </c>
      <c r="Z27" s="81">
        <v>0</v>
      </c>
      <c r="AA27" s="82">
        <v>0</v>
      </c>
      <c r="AB27" s="82">
        <v>0</v>
      </c>
      <c r="AC27" s="82">
        <v>0</v>
      </c>
      <c r="AD27" s="82">
        <v>0</v>
      </c>
      <c r="AE27" s="83">
        <v>0</v>
      </c>
      <c r="AF27" s="84">
        <v>0</v>
      </c>
      <c r="AG27" s="84">
        <v>0</v>
      </c>
      <c r="AH27" s="84">
        <v>0</v>
      </c>
      <c r="AI27" s="85">
        <v>0</v>
      </c>
      <c r="AJ27" s="85">
        <v>0</v>
      </c>
      <c r="AK27" s="85">
        <v>0</v>
      </c>
      <c r="AL27" s="85">
        <v>0</v>
      </c>
      <c r="AM27" s="86">
        <v>0</v>
      </c>
      <c r="AN27" s="87">
        <v>0</v>
      </c>
      <c r="AO27" s="87">
        <v>0</v>
      </c>
      <c r="AP27" s="87">
        <v>0</v>
      </c>
      <c r="AQ27" s="88">
        <v>0</v>
      </c>
      <c r="AR27" s="88">
        <v>0</v>
      </c>
      <c r="AS27" s="88">
        <v>0</v>
      </c>
      <c r="AT27" s="88">
        <v>0</v>
      </c>
    </row>
    <row r="28" spans="1:46" ht="22.5" x14ac:dyDescent="0.2">
      <c r="A28" s="3"/>
      <c r="B28" s="3"/>
      <c r="C28" s="15" t="s">
        <v>85</v>
      </c>
      <c r="D28" s="16" t="s">
        <v>86</v>
      </c>
      <c r="E28" s="15" t="s">
        <v>87</v>
      </c>
      <c r="F28" s="15" t="s">
        <v>25</v>
      </c>
      <c r="G28" s="17" t="s">
        <v>31</v>
      </c>
      <c r="H28" s="27" t="s">
        <v>27</v>
      </c>
      <c r="I28" s="36">
        <v>17365</v>
      </c>
      <c r="J28" s="36">
        <v>20405</v>
      </c>
      <c r="K28" s="29"/>
      <c r="L28" s="44">
        <v>0.85</v>
      </c>
      <c r="M28" s="44">
        <v>0.85</v>
      </c>
      <c r="N28" s="63"/>
      <c r="O28" s="77">
        <v>0</v>
      </c>
      <c r="P28" s="78">
        <v>0</v>
      </c>
      <c r="Q28" s="78">
        <v>0</v>
      </c>
      <c r="R28" s="78">
        <v>0</v>
      </c>
      <c r="S28" s="79">
        <v>0</v>
      </c>
      <c r="T28" s="79">
        <v>0</v>
      </c>
      <c r="U28" s="79">
        <v>0</v>
      </c>
      <c r="V28" s="79">
        <v>0</v>
      </c>
      <c r="W28" s="80">
        <v>0</v>
      </c>
      <c r="X28" s="81">
        <v>8352</v>
      </c>
      <c r="Y28" s="81">
        <v>8352</v>
      </c>
      <c r="Z28" s="81">
        <v>8352</v>
      </c>
      <c r="AA28" s="82">
        <v>0</v>
      </c>
      <c r="AB28" s="82">
        <f t="shared" si="0"/>
        <v>1</v>
      </c>
      <c r="AC28" s="82">
        <v>0</v>
      </c>
      <c r="AD28" s="82">
        <f t="shared" si="1"/>
        <v>1</v>
      </c>
      <c r="AE28" s="83">
        <v>0</v>
      </c>
      <c r="AF28" s="84">
        <v>0</v>
      </c>
      <c r="AG28" s="84">
        <v>0</v>
      </c>
      <c r="AH28" s="84">
        <v>0</v>
      </c>
      <c r="AI28" s="85">
        <v>0</v>
      </c>
      <c r="AJ28" s="85">
        <v>0</v>
      </c>
      <c r="AK28" s="85">
        <v>0</v>
      </c>
      <c r="AL28" s="85">
        <v>0</v>
      </c>
      <c r="AM28" s="86">
        <v>0</v>
      </c>
      <c r="AN28" s="87">
        <v>0</v>
      </c>
      <c r="AO28" s="87">
        <v>0</v>
      </c>
      <c r="AP28" s="87">
        <v>0</v>
      </c>
      <c r="AQ28" s="88">
        <v>0</v>
      </c>
      <c r="AR28" s="88">
        <v>0</v>
      </c>
      <c r="AS28" s="88">
        <v>0</v>
      </c>
      <c r="AT28" s="88">
        <v>0</v>
      </c>
    </row>
    <row r="29" spans="1:46" ht="12.75" x14ac:dyDescent="0.2">
      <c r="A29" s="3"/>
      <c r="B29" s="3"/>
      <c r="C29" s="15" t="s">
        <v>88</v>
      </c>
      <c r="D29" s="16" t="s">
        <v>89</v>
      </c>
      <c r="E29" s="15" t="s">
        <v>24</v>
      </c>
      <c r="F29" s="15" t="s">
        <v>25</v>
      </c>
      <c r="G29" s="17" t="s">
        <v>26</v>
      </c>
      <c r="H29" s="27" t="s">
        <v>27</v>
      </c>
      <c r="I29" s="29">
        <v>42278</v>
      </c>
      <c r="J29" s="29">
        <v>10569</v>
      </c>
      <c r="K29" s="29"/>
      <c r="L29" s="29">
        <v>2.9860000000000002</v>
      </c>
      <c r="M29" s="44">
        <v>1</v>
      </c>
      <c r="N29" s="52"/>
      <c r="O29" s="77">
        <v>0</v>
      </c>
      <c r="P29" s="78">
        <v>0</v>
      </c>
      <c r="Q29" s="78">
        <v>0</v>
      </c>
      <c r="R29" s="78">
        <v>0</v>
      </c>
      <c r="S29" s="79">
        <v>0</v>
      </c>
      <c r="T29" s="79">
        <v>0</v>
      </c>
      <c r="U29" s="79">
        <v>0</v>
      </c>
      <c r="V29" s="79">
        <v>0</v>
      </c>
      <c r="W29" s="80">
        <v>0</v>
      </c>
      <c r="X29" s="81">
        <v>0</v>
      </c>
      <c r="Y29" s="81">
        <v>0</v>
      </c>
      <c r="Z29" s="81">
        <v>0</v>
      </c>
      <c r="AA29" s="82">
        <v>0</v>
      </c>
      <c r="AB29" s="82">
        <v>0</v>
      </c>
      <c r="AC29" s="82">
        <v>0</v>
      </c>
      <c r="AD29" s="82">
        <v>0</v>
      </c>
      <c r="AE29" s="83">
        <v>0</v>
      </c>
      <c r="AF29" s="84">
        <v>0</v>
      </c>
      <c r="AG29" s="84">
        <v>0</v>
      </c>
      <c r="AH29" s="84">
        <v>0</v>
      </c>
      <c r="AI29" s="85">
        <v>0</v>
      </c>
      <c r="AJ29" s="85">
        <v>0</v>
      </c>
      <c r="AK29" s="85">
        <v>0</v>
      </c>
      <c r="AL29" s="85">
        <v>0</v>
      </c>
      <c r="AM29" s="86">
        <v>0</v>
      </c>
      <c r="AN29" s="87">
        <v>0</v>
      </c>
      <c r="AO29" s="87">
        <v>0</v>
      </c>
      <c r="AP29" s="87">
        <v>0</v>
      </c>
      <c r="AQ29" s="88">
        <v>0</v>
      </c>
      <c r="AR29" s="88">
        <v>0</v>
      </c>
      <c r="AS29" s="88">
        <v>0</v>
      </c>
      <c r="AT29" s="88">
        <v>0</v>
      </c>
    </row>
    <row r="30" spans="1:46" ht="33.75" x14ac:dyDescent="0.2">
      <c r="A30" s="3"/>
      <c r="B30" s="3"/>
      <c r="C30" s="5" t="s">
        <v>90</v>
      </c>
      <c r="D30" s="8" t="s">
        <v>91</v>
      </c>
      <c r="E30" s="5" t="s">
        <v>24</v>
      </c>
      <c r="F30" s="5" t="s">
        <v>25</v>
      </c>
      <c r="G30" s="11" t="s">
        <v>26</v>
      </c>
      <c r="H30" s="27" t="s">
        <v>27</v>
      </c>
      <c r="I30" s="44">
        <v>1</v>
      </c>
      <c r="J30" s="44">
        <v>1</v>
      </c>
      <c r="K30" s="44">
        <v>0</v>
      </c>
      <c r="L30" s="44">
        <v>1</v>
      </c>
      <c r="M30" s="44">
        <v>1</v>
      </c>
      <c r="N30" s="52">
        <v>0</v>
      </c>
      <c r="O30" s="77">
        <v>0</v>
      </c>
      <c r="P30" s="78">
        <v>0</v>
      </c>
      <c r="Q30" s="78">
        <v>0</v>
      </c>
      <c r="R30" s="78">
        <v>0</v>
      </c>
      <c r="S30" s="79">
        <v>0</v>
      </c>
      <c r="T30" s="79">
        <v>0</v>
      </c>
      <c r="U30" s="79">
        <v>0</v>
      </c>
      <c r="V30" s="79">
        <v>0</v>
      </c>
      <c r="W30" s="80">
        <v>0</v>
      </c>
      <c r="X30" s="81">
        <v>0</v>
      </c>
      <c r="Y30" s="81">
        <v>0</v>
      </c>
      <c r="Z30" s="81">
        <v>0</v>
      </c>
      <c r="AA30" s="82">
        <v>0</v>
      </c>
      <c r="AB30" s="82">
        <v>0</v>
      </c>
      <c r="AC30" s="82">
        <v>0</v>
      </c>
      <c r="AD30" s="82">
        <v>0</v>
      </c>
      <c r="AE30" s="83">
        <v>0</v>
      </c>
      <c r="AF30" s="84">
        <v>0</v>
      </c>
      <c r="AG30" s="84">
        <v>0</v>
      </c>
      <c r="AH30" s="84">
        <v>0</v>
      </c>
      <c r="AI30" s="85">
        <v>0</v>
      </c>
      <c r="AJ30" s="85">
        <v>0</v>
      </c>
      <c r="AK30" s="85">
        <v>0</v>
      </c>
      <c r="AL30" s="85">
        <v>0</v>
      </c>
      <c r="AM30" s="86">
        <v>0</v>
      </c>
      <c r="AN30" s="87">
        <v>0</v>
      </c>
      <c r="AO30" s="87">
        <v>0</v>
      </c>
      <c r="AP30" s="87">
        <v>0</v>
      </c>
      <c r="AQ30" s="88">
        <v>0</v>
      </c>
      <c r="AR30" s="88">
        <v>0</v>
      </c>
      <c r="AS30" s="88">
        <v>0</v>
      </c>
      <c r="AT30" s="88">
        <v>0</v>
      </c>
    </row>
    <row r="31" spans="1:46" ht="12.75" x14ac:dyDescent="0.2">
      <c r="A31" s="3"/>
      <c r="B31" s="3"/>
      <c r="C31" s="66" t="s">
        <v>92</v>
      </c>
      <c r="D31" s="67" t="s">
        <v>93</v>
      </c>
      <c r="E31" s="66" t="s">
        <v>24</v>
      </c>
      <c r="F31" s="66" t="s">
        <v>25</v>
      </c>
      <c r="G31" s="68" t="s">
        <v>26</v>
      </c>
      <c r="H31" s="27" t="s">
        <v>27</v>
      </c>
      <c r="I31" s="44">
        <v>1</v>
      </c>
      <c r="J31" s="36">
        <v>7500</v>
      </c>
      <c r="K31" s="29"/>
      <c r="L31" s="36">
        <v>14414</v>
      </c>
      <c r="M31" s="44">
        <v>0.48</v>
      </c>
      <c r="N31" s="52"/>
      <c r="O31" s="77">
        <v>0</v>
      </c>
      <c r="P31" s="78">
        <v>55696.24</v>
      </c>
      <c r="Q31" s="78">
        <v>55696.24</v>
      </c>
      <c r="R31" s="78">
        <v>0</v>
      </c>
      <c r="S31" s="79">
        <v>0</v>
      </c>
      <c r="T31" s="102">
        <f t="shared" ref="T31" si="15">+Q31/P31</f>
        <v>1</v>
      </c>
      <c r="U31" s="79">
        <v>0</v>
      </c>
      <c r="V31" s="79">
        <f t="shared" si="6"/>
        <v>0</v>
      </c>
      <c r="W31" s="80">
        <v>0</v>
      </c>
      <c r="X31" s="81">
        <v>55696.24</v>
      </c>
      <c r="Y31" s="81">
        <v>55696.24</v>
      </c>
      <c r="Z31" s="81">
        <v>55696.24</v>
      </c>
      <c r="AA31" s="82">
        <v>0</v>
      </c>
      <c r="AB31" s="82">
        <f t="shared" si="0"/>
        <v>1</v>
      </c>
      <c r="AC31" s="82">
        <v>0</v>
      </c>
      <c r="AD31" s="82">
        <f t="shared" si="1"/>
        <v>1</v>
      </c>
      <c r="AE31" s="83">
        <v>0</v>
      </c>
      <c r="AF31" s="84">
        <v>0</v>
      </c>
      <c r="AG31" s="84">
        <v>0</v>
      </c>
      <c r="AH31" s="84">
        <v>0</v>
      </c>
      <c r="AI31" s="85">
        <v>0</v>
      </c>
      <c r="AJ31" s="85">
        <v>0</v>
      </c>
      <c r="AK31" s="85">
        <v>0</v>
      </c>
      <c r="AL31" s="85">
        <v>0</v>
      </c>
      <c r="AM31" s="86">
        <v>0</v>
      </c>
      <c r="AN31" s="87">
        <v>0</v>
      </c>
      <c r="AO31" s="87">
        <v>0</v>
      </c>
      <c r="AP31" s="87">
        <v>0</v>
      </c>
      <c r="AQ31" s="88">
        <v>0</v>
      </c>
      <c r="AR31" s="88">
        <v>0</v>
      </c>
      <c r="AS31" s="88">
        <v>0</v>
      </c>
      <c r="AT31" s="88">
        <v>0</v>
      </c>
    </row>
    <row r="32" spans="1:46" ht="22.5" x14ac:dyDescent="0.2">
      <c r="A32" s="3"/>
      <c r="B32" s="3"/>
      <c r="C32" s="5" t="s">
        <v>94</v>
      </c>
      <c r="D32" s="4" t="s">
        <v>95</v>
      </c>
      <c r="E32" s="2" t="s">
        <v>24</v>
      </c>
      <c r="F32" s="2" t="s">
        <v>25</v>
      </c>
      <c r="G32" s="10" t="s">
        <v>26</v>
      </c>
      <c r="H32" s="27" t="s">
        <v>27</v>
      </c>
      <c r="I32" s="29">
        <v>400</v>
      </c>
      <c r="J32" s="29">
        <v>100</v>
      </c>
      <c r="K32" s="29">
        <v>0</v>
      </c>
      <c r="L32" s="29">
        <v>108</v>
      </c>
      <c r="M32" s="44">
        <v>1</v>
      </c>
      <c r="N32" s="52"/>
      <c r="O32" s="77">
        <v>0</v>
      </c>
      <c r="P32" s="78">
        <v>0</v>
      </c>
      <c r="Q32" s="78">
        <v>0</v>
      </c>
      <c r="R32" s="78">
        <v>0</v>
      </c>
      <c r="S32" s="79">
        <v>0</v>
      </c>
      <c r="T32" s="79">
        <v>0</v>
      </c>
      <c r="U32" s="79">
        <v>0</v>
      </c>
      <c r="V32" s="79">
        <v>0</v>
      </c>
      <c r="W32" s="80">
        <v>0</v>
      </c>
      <c r="X32" s="81">
        <v>0</v>
      </c>
      <c r="Y32" s="81">
        <v>0</v>
      </c>
      <c r="Z32" s="81">
        <v>0</v>
      </c>
      <c r="AA32" s="82">
        <v>0</v>
      </c>
      <c r="AB32" s="82">
        <v>0</v>
      </c>
      <c r="AC32" s="82">
        <v>0</v>
      </c>
      <c r="AD32" s="82">
        <v>0</v>
      </c>
      <c r="AE32" s="83">
        <v>29000000</v>
      </c>
      <c r="AF32" s="84">
        <f>+AE32-21306634.08</f>
        <v>7693365.9200000018</v>
      </c>
      <c r="AG32" s="84">
        <v>7693365.9199999999</v>
      </c>
      <c r="AH32" s="84">
        <v>7693365.9199999999</v>
      </c>
      <c r="AI32" s="85">
        <f>AG32/AE32</f>
        <v>0.26528847999999999</v>
      </c>
      <c r="AJ32" s="85">
        <f t="shared" si="13"/>
        <v>0.99999999999999978</v>
      </c>
      <c r="AK32" s="85">
        <f t="shared" ref="AK32" si="16">AH32/AE32</f>
        <v>0.26528847999999999</v>
      </c>
      <c r="AL32" s="85">
        <f t="shared" si="14"/>
        <v>0.99999999999999978</v>
      </c>
      <c r="AM32" s="86">
        <v>0</v>
      </c>
      <c r="AN32" s="87">
        <v>0</v>
      </c>
      <c r="AO32" s="87">
        <v>0</v>
      </c>
      <c r="AP32" s="87">
        <v>0</v>
      </c>
      <c r="AQ32" s="88">
        <v>0</v>
      </c>
      <c r="AR32" s="88">
        <v>0</v>
      </c>
      <c r="AS32" s="88">
        <v>0</v>
      </c>
      <c r="AT32" s="88">
        <v>0</v>
      </c>
    </row>
    <row r="33" spans="1:46" ht="33.75" x14ac:dyDescent="0.2">
      <c r="A33" s="3"/>
      <c r="B33" s="3"/>
      <c r="C33" s="66" t="s">
        <v>96</v>
      </c>
      <c r="D33" s="67" t="s">
        <v>97</v>
      </c>
      <c r="E33" s="66" t="s">
        <v>24</v>
      </c>
      <c r="F33" s="66" t="s">
        <v>25</v>
      </c>
      <c r="G33" s="68" t="s">
        <v>26</v>
      </c>
      <c r="H33" s="27" t="s">
        <v>27</v>
      </c>
      <c r="I33" s="44">
        <v>1</v>
      </c>
      <c r="J33" s="44">
        <v>1</v>
      </c>
      <c r="K33" s="61" t="s">
        <v>79</v>
      </c>
      <c r="L33" s="44">
        <v>1</v>
      </c>
      <c r="M33" s="44">
        <v>1</v>
      </c>
      <c r="N33" s="52"/>
      <c r="O33" s="77">
        <v>0</v>
      </c>
      <c r="P33" s="78">
        <v>0</v>
      </c>
      <c r="Q33" s="78">
        <v>0</v>
      </c>
      <c r="R33" s="78">
        <v>0</v>
      </c>
      <c r="S33" s="79">
        <v>0</v>
      </c>
      <c r="T33" s="79">
        <v>0</v>
      </c>
      <c r="U33" s="79">
        <v>0</v>
      </c>
      <c r="V33" s="79">
        <v>0</v>
      </c>
      <c r="W33" s="80">
        <v>0</v>
      </c>
      <c r="X33" s="81">
        <v>0</v>
      </c>
      <c r="Y33" s="81">
        <v>0</v>
      </c>
      <c r="Z33" s="81">
        <v>0</v>
      </c>
      <c r="AA33" s="82">
        <v>0</v>
      </c>
      <c r="AB33" s="82">
        <v>0</v>
      </c>
      <c r="AC33" s="82">
        <v>0</v>
      </c>
      <c r="AD33" s="82">
        <v>0</v>
      </c>
      <c r="AE33" s="83">
        <v>0</v>
      </c>
      <c r="AF33" s="84">
        <v>0</v>
      </c>
      <c r="AG33" s="84">
        <v>0</v>
      </c>
      <c r="AH33" s="84">
        <v>0</v>
      </c>
      <c r="AI33" s="85">
        <v>0</v>
      </c>
      <c r="AJ33" s="85">
        <v>0</v>
      </c>
      <c r="AK33" s="85">
        <v>0</v>
      </c>
      <c r="AL33" s="85">
        <v>0</v>
      </c>
      <c r="AM33" s="86">
        <v>0</v>
      </c>
      <c r="AN33" s="87">
        <v>0</v>
      </c>
      <c r="AO33" s="87">
        <v>0</v>
      </c>
      <c r="AP33" s="87">
        <v>0</v>
      </c>
      <c r="AQ33" s="88">
        <v>0</v>
      </c>
      <c r="AR33" s="88">
        <v>0</v>
      </c>
      <c r="AS33" s="88">
        <v>0</v>
      </c>
      <c r="AT33" s="88">
        <v>0</v>
      </c>
    </row>
    <row r="34" spans="1:46" ht="12.75" x14ac:dyDescent="0.2">
      <c r="A34" s="3"/>
      <c r="B34" s="3"/>
      <c r="C34" s="15" t="s">
        <v>98</v>
      </c>
      <c r="D34" s="16" t="s">
        <v>99</v>
      </c>
      <c r="E34" s="21" t="s">
        <v>24</v>
      </c>
      <c r="F34" s="22" t="s">
        <v>25</v>
      </c>
      <c r="G34" s="23" t="s">
        <v>100</v>
      </c>
      <c r="H34" s="35" t="s">
        <v>27</v>
      </c>
      <c r="I34" s="45">
        <v>0</v>
      </c>
      <c r="J34" s="45">
        <v>0</v>
      </c>
      <c r="K34" s="64" t="s">
        <v>101</v>
      </c>
      <c r="L34" s="45">
        <v>0</v>
      </c>
      <c r="M34" s="45">
        <v>0</v>
      </c>
      <c r="N34" s="53"/>
      <c r="O34" s="77">
        <v>0</v>
      </c>
      <c r="P34" s="78">
        <v>0</v>
      </c>
      <c r="Q34" s="78">
        <v>0</v>
      </c>
      <c r="R34" s="78">
        <v>0</v>
      </c>
      <c r="S34" s="79">
        <v>0</v>
      </c>
      <c r="T34" s="79">
        <v>0</v>
      </c>
      <c r="U34" s="79">
        <v>0</v>
      </c>
      <c r="V34" s="79">
        <v>0</v>
      </c>
      <c r="W34" s="80">
        <v>0</v>
      </c>
      <c r="X34" s="81">
        <v>0</v>
      </c>
      <c r="Y34" s="81">
        <v>0</v>
      </c>
      <c r="Z34" s="81">
        <v>0</v>
      </c>
      <c r="AA34" s="82">
        <v>0</v>
      </c>
      <c r="AB34" s="82">
        <v>0</v>
      </c>
      <c r="AC34" s="82">
        <v>0</v>
      </c>
      <c r="AD34" s="82">
        <v>0</v>
      </c>
      <c r="AE34" s="83">
        <v>0</v>
      </c>
      <c r="AF34" s="84">
        <v>0</v>
      </c>
      <c r="AG34" s="84">
        <v>0</v>
      </c>
      <c r="AH34" s="84">
        <v>0</v>
      </c>
      <c r="AI34" s="85">
        <v>0</v>
      </c>
      <c r="AJ34" s="85">
        <v>0</v>
      </c>
      <c r="AK34" s="85">
        <v>0</v>
      </c>
      <c r="AL34" s="85">
        <v>0</v>
      </c>
      <c r="AM34" s="86">
        <v>0</v>
      </c>
      <c r="AN34" s="87">
        <v>0</v>
      </c>
      <c r="AO34" s="87">
        <v>0</v>
      </c>
      <c r="AP34" s="87">
        <v>0</v>
      </c>
      <c r="AQ34" s="88">
        <v>0</v>
      </c>
      <c r="AR34" s="88">
        <v>0</v>
      </c>
      <c r="AS34" s="88">
        <v>0</v>
      </c>
      <c r="AT34" s="88">
        <v>0</v>
      </c>
    </row>
    <row r="35" spans="1:46" ht="14.1" customHeight="1" x14ac:dyDescent="0.2">
      <c r="A35" s="3"/>
      <c r="B35" s="3"/>
      <c r="C35" s="15" t="s">
        <v>102</v>
      </c>
      <c r="D35" s="16" t="s">
        <v>103</v>
      </c>
      <c r="E35" s="15" t="s">
        <v>24</v>
      </c>
      <c r="F35" s="15" t="s">
        <v>25</v>
      </c>
      <c r="G35" s="17" t="s">
        <v>26</v>
      </c>
      <c r="H35" s="27" t="s">
        <v>27</v>
      </c>
      <c r="I35" s="29" t="s">
        <v>104</v>
      </c>
      <c r="J35" s="29" t="s">
        <v>104</v>
      </c>
      <c r="K35" s="29">
        <v>0</v>
      </c>
      <c r="L35" s="44">
        <v>1</v>
      </c>
      <c r="M35" s="44">
        <v>1</v>
      </c>
      <c r="N35" s="52"/>
      <c r="O35" s="77">
        <v>0</v>
      </c>
      <c r="P35" s="78">
        <v>0</v>
      </c>
      <c r="Q35" s="78">
        <v>0</v>
      </c>
      <c r="R35" s="78">
        <v>0</v>
      </c>
      <c r="S35" s="79">
        <v>0</v>
      </c>
      <c r="T35" s="79">
        <v>0</v>
      </c>
      <c r="U35" s="79">
        <v>0</v>
      </c>
      <c r="V35" s="79">
        <v>0</v>
      </c>
      <c r="W35" s="80">
        <v>0</v>
      </c>
      <c r="X35" s="81">
        <v>0</v>
      </c>
      <c r="Y35" s="81">
        <v>0</v>
      </c>
      <c r="Z35" s="81">
        <v>0</v>
      </c>
      <c r="AA35" s="82">
        <v>0</v>
      </c>
      <c r="AB35" s="82">
        <v>0</v>
      </c>
      <c r="AC35" s="82">
        <v>0</v>
      </c>
      <c r="AD35" s="82">
        <v>0</v>
      </c>
      <c r="AE35" s="83">
        <v>0</v>
      </c>
      <c r="AF35" s="84">
        <v>0</v>
      </c>
      <c r="AG35" s="84">
        <v>0</v>
      </c>
      <c r="AH35" s="84">
        <v>0</v>
      </c>
      <c r="AI35" s="85">
        <v>0</v>
      </c>
      <c r="AJ35" s="85">
        <v>0</v>
      </c>
      <c r="AK35" s="85">
        <v>0</v>
      </c>
      <c r="AL35" s="85">
        <v>0</v>
      </c>
      <c r="AM35" s="86">
        <v>0</v>
      </c>
      <c r="AN35" s="87">
        <v>0</v>
      </c>
      <c r="AO35" s="87">
        <v>0</v>
      </c>
      <c r="AP35" s="87">
        <v>0</v>
      </c>
      <c r="AQ35" s="88">
        <v>0</v>
      </c>
      <c r="AR35" s="88">
        <v>0</v>
      </c>
      <c r="AS35" s="88">
        <v>0</v>
      </c>
      <c r="AT35" s="88">
        <v>0</v>
      </c>
    </row>
    <row r="36" spans="1:46" ht="12.75" x14ac:dyDescent="0.2">
      <c r="A36" s="3"/>
      <c r="B36" s="3"/>
      <c r="C36" s="18" t="s">
        <v>105</v>
      </c>
      <c r="D36" s="19" t="s">
        <v>106</v>
      </c>
      <c r="E36" s="19" t="s">
        <v>24</v>
      </c>
      <c r="F36" s="19" t="s">
        <v>107</v>
      </c>
      <c r="G36" s="20" t="s">
        <v>26</v>
      </c>
      <c r="H36" s="14" t="s">
        <v>27</v>
      </c>
      <c r="I36" s="14">
        <v>12</v>
      </c>
      <c r="J36" s="39">
        <v>3</v>
      </c>
      <c r="K36" s="39">
        <v>0</v>
      </c>
      <c r="L36" s="31">
        <v>1</v>
      </c>
      <c r="M36" s="31">
        <v>1</v>
      </c>
      <c r="N36" s="53"/>
      <c r="O36" s="77">
        <v>0</v>
      </c>
      <c r="P36" s="78">
        <v>0</v>
      </c>
      <c r="Q36" s="78">
        <v>0</v>
      </c>
      <c r="R36" s="78">
        <v>0</v>
      </c>
      <c r="S36" s="79">
        <v>0</v>
      </c>
      <c r="T36" s="79">
        <v>0</v>
      </c>
      <c r="U36" s="79">
        <v>0</v>
      </c>
      <c r="V36" s="79">
        <v>0</v>
      </c>
      <c r="W36" s="80">
        <v>0</v>
      </c>
      <c r="X36" s="81">
        <v>7560</v>
      </c>
      <c r="Y36" s="81">
        <v>7560</v>
      </c>
      <c r="Z36" s="81">
        <v>7560</v>
      </c>
      <c r="AA36" s="82">
        <v>0</v>
      </c>
      <c r="AB36" s="82">
        <f t="shared" si="0"/>
        <v>1</v>
      </c>
      <c r="AC36" s="82">
        <v>0</v>
      </c>
      <c r="AD36" s="82">
        <f t="shared" si="1"/>
        <v>1</v>
      </c>
      <c r="AE36" s="83">
        <v>0</v>
      </c>
      <c r="AF36" s="84">
        <v>0</v>
      </c>
      <c r="AG36" s="84">
        <v>0</v>
      </c>
      <c r="AH36" s="84">
        <v>0</v>
      </c>
      <c r="AI36" s="85">
        <v>0</v>
      </c>
      <c r="AJ36" s="85">
        <v>0</v>
      </c>
      <c r="AK36" s="85">
        <v>0</v>
      </c>
      <c r="AL36" s="85">
        <v>0</v>
      </c>
      <c r="AM36" s="86">
        <v>0</v>
      </c>
      <c r="AN36" s="87">
        <v>0</v>
      </c>
      <c r="AO36" s="87">
        <v>0</v>
      </c>
      <c r="AP36" s="87">
        <v>0</v>
      </c>
      <c r="AQ36" s="88">
        <v>0</v>
      </c>
      <c r="AR36" s="88">
        <v>0</v>
      </c>
      <c r="AS36" s="88">
        <v>0</v>
      </c>
      <c r="AT36" s="88">
        <v>0</v>
      </c>
    </row>
    <row r="37" spans="1:46" ht="12.75" x14ac:dyDescent="0.2">
      <c r="A37" s="3"/>
      <c r="B37" s="3"/>
      <c r="C37" s="7" t="s">
        <v>108</v>
      </c>
      <c r="D37" s="7" t="s">
        <v>109</v>
      </c>
      <c r="E37" s="9" t="s">
        <v>24</v>
      </c>
      <c r="F37" s="9" t="s">
        <v>107</v>
      </c>
      <c r="G37" s="12" t="s">
        <v>26</v>
      </c>
      <c r="H37" s="27" t="s">
        <v>27</v>
      </c>
      <c r="I37" s="44">
        <v>0.9</v>
      </c>
      <c r="J37" s="43">
        <v>0.98760000000000003</v>
      </c>
      <c r="K37" s="43">
        <v>0.98760000000000003</v>
      </c>
      <c r="L37" s="43">
        <v>0.98760000000000003</v>
      </c>
      <c r="M37" s="43">
        <v>0.98760000000000003</v>
      </c>
      <c r="N37" s="65"/>
      <c r="O37" s="77">
        <v>0</v>
      </c>
      <c r="P37" s="78">
        <v>0</v>
      </c>
      <c r="Q37" s="78">
        <v>0</v>
      </c>
      <c r="R37" s="78">
        <v>0</v>
      </c>
      <c r="S37" s="79">
        <v>0</v>
      </c>
      <c r="T37" s="79">
        <v>0</v>
      </c>
      <c r="U37" s="79">
        <v>0</v>
      </c>
      <c r="V37" s="79">
        <v>0</v>
      </c>
      <c r="W37" s="80">
        <v>0</v>
      </c>
      <c r="X37" s="81">
        <v>0</v>
      </c>
      <c r="Y37" s="81">
        <v>0</v>
      </c>
      <c r="Z37" s="81">
        <v>0</v>
      </c>
      <c r="AA37" s="82">
        <v>0</v>
      </c>
      <c r="AB37" s="82">
        <v>0</v>
      </c>
      <c r="AC37" s="82">
        <v>0</v>
      </c>
      <c r="AD37" s="82">
        <v>0</v>
      </c>
      <c r="AE37" s="83">
        <v>0</v>
      </c>
      <c r="AF37" s="84">
        <v>0</v>
      </c>
      <c r="AG37" s="84">
        <v>0</v>
      </c>
      <c r="AH37" s="84">
        <v>0</v>
      </c>
      <c r="AI37" s="85">
        <v>0</v>
      </c>
      <c r="AJ37" s="85">
        <v>0</v>
      </c>
      <c r="AK37" s="85">
        <v>0</v>
      </c>
      <c r="AL37" s="85">
        <v>0</v>
      </c>
      <c r="AM37" s="86">
        <v>0</v>
      </c>
      <c r="AN37" s="87">
        <v>0</v>
      </c>
      <c r="AO37" s="87">
        <v>0</v>
      </c>
      <c r="AP37" s="87">
        <v>0</v>
      </c>
      <c r="AQ37" s="88">
        <v>0</v>
      </c>
      <c r="AR37" s="88">
        <v>0</v>
      </c>
      <c r="AS37" s="88">
        <v>0</v>
      </c>
      <c r="AT37" s="88">
        <v>0</v>
      </c>
    </row>
    <row r="38" spans="1:46" ht="12.75" customHeight="1" x14ac:dyDescent="0.2">
      <c r="G38" s="1"/>
    </row>
    <row r="39" spans="1:46" ht="12.75" customHeight="1" x14ac:dyDescent="0.2">
      <c r="G39" s="1"/>
    </row>
    <row r="40" spans="1:46" ht="12.75" customHeight="1" x14ac:dyDescent="0.2">
      <c r="G40" s="1"/>
    </row>
    <row r="41" spans="1:46" ht="12.75" customHeight="1" x14ac:dyDescent="0.2">
      <c r="G41" s="1"/>
    </row>
    <row r="42" spans="1:46" ht="12.75" customHeight="1" x14ac:dyDescent="0.2">
      <c r="G42" s="1"/>
    </row>
    <row r="43" spans="1:46" ht="12.75" customHeight="1" x14ac:dyDescent="0.2">
      <c r="G43" s="1"/>
    </row>
    <row r="44" spans="1:46" ht="12.75" customHeight="1" x14ac:dyDescent="0.2">
      <c r="G44" s="1"/>
    </row>
    <row r="45" spans="1:46" ht="12.75" customHeight="1" x14ac:dyDescent="0.2">
      <c r="G45" s="1"/>
    </row>
    <row r="46" spans="1:46" ht="12.75" customHeight="1" x14ac:dyDescent="0.2">
      <c r="G46" s="1"/>
    </row>
    <row r="47" spans="1:46" ht="12.75" customHeight="1" x14ac:dyDescent="0.2">
      <c r="G47" s="1"/>
    </row>
    <row r="48" spans="1:46" ht="12.75" customHeight="1" x14ac:dyDescent="0.2">
      <c r="G48" s="1"/>
    </row>
    <row r="49" spans="7:7" ht="12.75" customHeight="1" x14ac:dyDescent="0.2">
      <c r="G49" s="1"/>
    </row>
    <row r="50" spans="7:7" ht="12.75" customHeight="1" x14ac:dyDescent="0.2">
      <c r="G50" s="1"/>
    </row>
    <row r="51" spans="7:7" ht="12.75" customHeight="1" x14ac:dyDescent="0.2">
      <c r="G51" s="1"/>
    </row>
    <row r="52" spans="7:7" ht="12.75" customHeight="1" x14ac:dyDescent="0.2">
      <c r="G52" s="1"/>
    </row>
    <row r="53" spans="7:7" ht="12.75" customHeight="1" x14ac:dyDescent="0.2">
      <c r="G53" s="1"/>
    </row>
    <row r="54" spans="7:7" ht="12.75" customHeight="1" x14ac:dyDescent="0.2">
      <c r="G54" s="1"/>
    </row>
    <row r="55" spans="7:7" ht="12.75" customHeight="1" x14ac:dyDescent="0.2">
      <c r="G55" s="1"/>
    </row>
    <row r="56" spans="7:7" ht="12.75" customHeight="1" x14ac:dyDescent="0.2">
      <c r="G56" s="1"/>
    </row>
    <row r="57" spans="7:7" ht="12.75" customHeight="1" x14ac:dyDescent="0.2">
      <c r="G57" s="1"/>
    </row>
    <row r="58" spans="7:7" ht="12.75" customHeight="1" x14ac:dyDescent="0.2">
      <c r="G58" s="1"/>
    </row>
    <row r="59" spans="7:7" ht="12.75" customHeight="1" x14ac:dyDescent="0.2">
      <c r="G59" s="1"/>
    </row>
    <row r="60" spans="7:7" ht="12.75" customHeight="1" x14ac:dyDescent="0.2">
      <c r="G60" s="1"/>
    </row>
    <row r="61" spans="7:7" ht="12.75" customHeight="1" x14ac:dyDescent="0.2">
      <c r="G61" s="1"/>
    </row>
    <row r="62" spans="7:7" ht="12.75" customHeight="1" x14ac:dyDescent="0.2">
      <c r="G62" s="1"/>
    </row>
    <row r="63" spans="7:7" ht="12.75" customHeight="1" x14ac:dyDescent="0.2">
      <c r="G63" s="1"/>
    </row>
    <row r="64" spans="7:7" ht="12.75" customHeight="1" x14ac:dyDescent="0.2">
      <c r="G64" s="1"/>
    </row>
    <row r="65" spans="7:7" ht="12.75" customHeight="1" x14ac:dyDescent="0.2">
      <c r="G65" s="1"/>
    </row>
    <row r="66" spans="7:7" ht="12.75" customHeight="1" x14ac:dyDescent="0.2">
      <c r="G66" s="1"/>
    </row>
    <row r="67" spans="7:7" ht="12.75" customHeight="1" x14ac:dyDescent="0.2">
      <c r="G67" s="1"/>
    </row>
    <row r="68" spans="7:7" ht="12.75" customHeight="1" x14ac:dyDescent="0.2">
      <c r="G68" s="1"/>
    </row>
    <row r="69" spans="7:7" ht="12.75" customHeight="1" x14ac:dyDescent="0.2">
      <c r="G69" s="1"/>
    </row>
    <row r="70" spans="7:7" ht="12.75" customHeight="1" x14ac:dyDescent="0.2">
      <c r="G70" s="1"/>
    </row>
    <row r="71" spans="7:7" ht="12.75" customHeight="1" x14ac:dyDescent="0.2">
      <c r="G71" s="1"/>
    </row>
    <row r="72" spans="7:7" ht="12.75" customHeight="1" x14ac:dyDescent="0.2">
      <c r="G72" s="1"/>
    </row>
    <row r="73" spans="7:7" ht="12.75" customHeight="1" x14ac:dyDescent="0.2">
      <c r="G73" s="1"/>
    </row>
    <row r="74" spans="7:7" ht="12.75" customHeight="1" x14ac:dyDescent="0.2">
      <c r="G74" s="1"/>
    </row>
    <row r="75" spans="7:7" ht="12.75" customHeight="1" x14ac:dyDescent="0.2">
      <c r="G75" s="1"/>
    </row>
    <row r="76" spans="7:7" ht="12.75" customHeight="1" x14ac:dyDescent="0.2">
      <c r="G76" s="1"/>
    </row>
    <row r="77" spans="7:7" ht="12.75" customHeight="1" x14ac:dyDescent="0.2">
      <c r="G77" s="1"/>
    </row>
    <row r="78" spans="7:7" ht="12.75" customHeight="1" x14ac:dyDescent="0.2">
      <c r="G78" s="1"/>
    </row>
    <row r="79" spans="7:7" ht="12.75" customHeight="1" x14ac:dyDescent="0.2">
      <c r="G79" s="1"/>
    </row>
    <row r="80" spans="7:7" ht="12.75" customHeight="1" x14ac:dyDescent="0.2">
      <c r="G80" s="1"/>
    </row>
    <row r="81" spans="7:7" ht="12.75" customHeight="1" x14ac:dyDescent="0.2">
      <c r="G81" s="1"/>
    </row>
    <row r="82" spans="7:7" ht="12.75" customHeight="1" x14ac:dyDescent="0.2">
      <c r="G82" s="1"/>
    </row>
    <row r="83" spans="7:7" ht="12.75" customHeight="1" x14ac:dyDescent="0.2">
      <c r="G83" s="1"/>
    </row>
    <row r="84" spans="7:7" ht="12.75" customHeight="1" x14ac:dyDescent="0.2">
      <c r="G84" s="1"/>
    </row>
    <row r="85" spans="7:7" ht="12.75" customHeight="1" x14ac:dyDescent="0.2">
      <c r="G85" s="1"/>
    </row>
    <row r="86" spans="7:7" ht="12.75" customHeight="1" x14ac:dyDescent="0.2">
      <c r="G86" s="1"/>
    </row>
    <row r="87" spans="7:7" ht="12.75" customHeight="1" x14ac:dyDescent="0.2">
      <c r="G87" s="1"/>
    </row>
    <row r="88" spans="7:7" ht="12.75" customHeight="1" x14ac:dyDescent="0.2">
      <c r="G88" s="1"/>
    </row>
    <row r="89" spans="7:7" ht="12.75" customHeight="1" x14ac:dyDescent="0.2">
      <c r="G89" s="1"/>
    </row>
    <row r="90" spans="7:7" ht="12.75" customHeight="1" x14ac:dyDescent="0.2">
      <c r="G90" s="1"/>
    </row>
    <row r="91" spans="7:7" ht="12.75" customHeight="1" x14ac:dyDescent="0.2">
      <c r="G91" s="1"/>
    </row>
    <row r="92" spans="7:7" ht="12.75" customHeight="1" x14ac:dyDescent="0.2">
      <c r="G92" s="1"/>
    </row>
    <row r="93" spans="7:7" ht="12.75" customHeight="1" x14ac:dyDescent="0.2">
      <c r="G93" s="1"/>
    </row>
    <row r="94" spans="7:7" ht="12.75" customHeight="1" x14ac:dyDescent="0.2">
      <c r="G94" s="1"/>
    </row>
    <row r="95" spans="7:7" ht="12.75" customHeight="1" x14ac:dyDescent="0.2">
      <c r="G95" s="1"/>
    </row>
    <row r="96" spans="7:7" ht="12.75" customHeight="1" x14ac:dyDescent="0.2">
      <c r="G96" s="1"/>
    </row>
    <row r="97" spans="7:7" ht="12.75" customHeight="1" x14ac:dyDescent="0.2">
      <c r="G97" s="1"/>
    </row>
    <row r="98" spans="7:7" ht="12.75" customHeight="1" x14ac:dyDescent="0.2">
      <c r="G98" s="1"/>
    </row>
    <row r="99" spans="7:7" ht="12.75" customHeight="1" x14ac:dyDescent="0.2">
      <c r="G99" s="1"/>
    </row>
    <row r="100" spans="7:7" ht="12.75" customHeight="1" x14ac:dyDescent="0.2">
      <c r="G100" s="1"/>
    </row>
  </sheetData>
  <mergeCells count="83">
    <mergeCell ref="M6:N7"/>
    <mergeCell ref="L6:L9"/>
    <mergeCell ref="O7:O9"/>
    <mergeCell ref="P7:P9"/>
    <mergeCell ref="B1:N1"/>
    <mergeCell ref="B2:N2"/>
    <mergeCell ref="B3:N3"/>
    <mergeCell ref="K6:K9"/>
    <mergeCell ref="E6:E9"/>
    <mergeCell ref="F6:F9"/>
    <mergeCell ref="G6:G9"/>
    <mergeCell ref="H6:H9"/>
    <mergeCell ref="A5:C5"/>
    <mergeCell ref="A6:C6"/>
    <mergeCell ref="A7:A9"/>
    <mergeCell ref="D6:D9"/>
    <mergeCell ref="D5:H5"/>
    <mergeCell ref="I5:N5"/>
    <mergeCell ref="I6:I9"/>
    <mergeCell ref="J6:J9"/>
    <mergeCell ref="A22:A23"/>
    <mergeCell ref="B22:B23"/>
    <mergeCell ref="C22:C23"/>
    <mergeCell ref="B7:B9"/>
    <mergeCell ref="C7:C9"/>
    <mergeCell ref="Q7:Q9"/>
    <mergeCell ref="R7:R9"/>
    <mergeCell ref="S7:T8"/>
    <mergeCell ref="AE7:AE9"/>
    <mergeCell ref="AF7:AF9"/>
    <mergeCell ref="AA7:AB8"/>
    <mergeCell ref="AC7:AD8"/>
    <mergeCell ref="U7:V8"/>
    <mergeCell ref="W7:W9"/>
    <mergeCell ref="X7:X9"/>
    <mergeCell ref="Y7:Y9"/>
    <mergeCell ref="Z7:Z9"/>
    <mergeCell ref="AG7:AG9"/>
    <mergeCell ref="AH7:AH9"/>
    <mergeCell ref="AI7:AJ8"/>
    <mergeCell ref="AK7:AL8"/>
    <mergeCell ref="AM7:AM9"/>
    <mergeCell ref="AN7:AN9"/>
    <mergeCell ref="AO7:AO9"/>
    <mergeCell ref="AP7:AP9"/>
    <mergeCell ref="AQ7:AR8"/>
    <mergeCell ref="AS7:AT8"/>
    <mergeCell ref="O22:O23"/>
    <mergeCell ref="P22:P23"/>
    <mergeCell ref="Q22:Q23"/>
    <mergeCell ref="R22:R23"/>
    <mergeCell ref="S22:S23"/>
    <mergeCell ref="T22:T23"/>
    <mergeCell ref="U22:U23"/>
    <mergeCell ref="V22:V23"/>
    <mergeCell ref="W22:W23"/>
    <mergeCell ref="X22:X23"/>
    <mergeCell ref="Y22:Y23"/>
    <mergeCell ref="Z22:Z23"/>
    <mergeCell ref="AA22:AA23"/>
    <mergeCell ref="AB22:AB23"/>
    <mergeCell ref="AL22:AL23"/>
    <mergeCell ref="AC22:AC23"/>
    <mergeCell ref="AD22:AD23"/>
    <mergeCell ref="AE22:AE23"/>
    <mergeCell ref="AF22:AF23"/>
    <mergeCell ref="AG22:AG23"/>
    <mergeCell ref="AR22:AR23"/>
    <mergeCell ref="AS22:AS23"/>
    <mergeCell ref="AT22:AT23"/>
    <mergeCell ref="O5:V6"/>
    <mergeCell ref="W5:AD6"/>
    <mergeCell ref="AE5:AL6"/>
    <mergeCell ref="AM5:AT6"/>
    <mergeCell ref="AM22:AM23"/>
    <mergeCell ref="AN22:AN23"/>
    <mergeCell ref="AO22:AO23"/>
    <mergeCell ref="AP22:AP23"/>
    <mergeCell ref="AQ22:AQ23"/>
    <mergeCell ref="AH22:AH23"/>
    <mergeCell ref="AI22:AI23"/>
    <mergeCell ref="AJ22:AJ23"/>
    <mergeCell ref="AK22:AK23"/>
  </mergeCells>
  <pageMargins left="0.7" right="0.7" top="0.75" bottom="0.75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Medico</cp:lastModifiedBy>
  <cp:revision/>
  <dcterms:created xsi:type="dcterms:W3CDTF">2022-11-11T00:14:13Z</dcterms:created>
  <dcterms:modified xsi:type="dcterms:W3CDTF">2026-04-10T21:49:56Z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01C2D35AF44DC8546069FCCFAB82437E8AE85364339A3FD7B8457322ABA5F93C19AE1510F54DDC058B541E4AA986E19A4E0E3C085511CF837F59F5C22A1C081DEADD6FFA8A5A5D4BB6495E846168AEF0F441A3A1A5FC0E32548D4AADCF4BBF072EACF58CEDBA310C70132E4FD3E2FDE4E54292429BFD893644DC46909888F44</vt:lpwstr>
  </property>
  <property fmtid="{D5CDD505-2E9C-101B-9397-08002B2CF9AE}" pid="3" name="Business Objects Context Information1">
    <vt:lpwstr>C4949974772710816B3135DB34264D5D4F50D9C998EE00C07327A28898C1F9CA5530FBF4324D1AD94042F434463F2C71BBAB109613B4AAD2F27E47C8C2215A9EABD43EEA99EF3C1375B1116D9654D0A761248CA98224AE41B700151411CB75F9F47BA9B5CB7E252B08D16DC25F304D6A5644A8BFD64ABB1EF5BD10646EC97C7</vt:lpwstr>
  </property>
  <property fmtid="{D5CDD505-2E9C-101B-9397-08002B2CF9AE}" pid="4" name="Business Objects Context Information2">
    <vt:lpwstr>7446E8A7CFF9E74CAD06760F5A1BD132C949C723C294B0F484A5551EB934679CF6125EB41AB205A3D6EEE6EBBDED7913F90BCB195A6EE58C8F40376DD0DF1C7A1E32400165F976EF2FEB80A1F34BFAC1850DBC76B354AA6FEFDBBC0EBCACE6994732608B582A1BADB9006D652E9FA6EAFD0226B466F37C519FA1716C39F13FE</vt:lpwstr>
  </property>
  <property fmtid="{D5CDD505-2E9C-101B-9397-08002B2CF9AE}" pid="5" name="Business Objects Context Information3">
    <vt:lpwstr>55B19429B9ECC1563CDB4E8A5951F4B6B6A76EFA0F862792F2A389C69D3412888B97204E4F99296DCAF2F6812AA3364A8B6A4A8465B1C0CAF762583E457C86B5CBC88BA5423415912F0C28ABD5AC219726EDEAEE8C6440BFE494F880E4BF57E26283880CEEF99E1B0EA16FCE7A3AE147B9CC1B6961F7A44F28A4103E8263DAE</vt:lpwstr>
  </property>
  <property fmtid="{D5CDD505-2E9C-101B-9397-08002B2CF9AE}" pid="6" name="Business Objects Context Information4">
    <vt:lpwstr>9BEA2497F639C517C109DF9D3D8A72A06A11D7ED7919DC0FB36AD86A9F810E26977B36CD805811F7EE1CDFCE9C3F429D709931577284DCBAC6729103794A932EB6BD0B1CB2CFA6717DDD14A5FBB996C027AD7BD2E1B0457341DF4491F891A681E9443A734361CD07C3C85B968AA4B2781C480C131A4BF1DCCE0484255B1E266</vt:lpwstr>
  </property>
  <property fmtid="{D5CDD505-2E9C-101B-9397-08002B2CF9AE}" pid="7" name="Business Objects Context Information5">
    <vt:lpwstr>29C81B5E54C5C269E836A3B9D2553D8B0A743EA290A0B25C32304E35ECC4529196F94FE662D1BB809FE0AABF2D53156838BFE44A5ECC5A0F2E01D340F9D58030D92F2FBD1E1A9855DC5C3B5CE5F4381AE988108069803D9FF29A4C34DBB418163DA688977F0B6961B97C3581DE68E67FD16034873FC85EFDF0AC8C04C4442B5</vt:lpwstr>
  </property>
  <property fmtid="{D5CDD505-2E9C-101B-9397-08002B2CF9AE}" pid="8" name="Business Objects Context Information6">
    <vt:lpwstr>5753D17E6BD16CF876DEC4810A12D7F38F6F877FAFCCF506B1AAD731DEF234C3F56E9D8C1616B7566E1F19A3568022295664263279113881C041C382AE48E6815C5277A0</vt:lpwstr>
  </property>
</Properties>
</file>