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J12" i="1"/>
  <c r="I12" i="1"/>
  <c r="F12" i="1"/>
  <c r="H12" i="1"/>
  <c r="E12" i="1"/>
  <c r="C12" i="1"/>
  <c r="J11" i="1"/>
  <c r="I11" i="1"/>
  <c r="H11" i="1"/>
  <c r="D11" i="1"/>
  <c r="C11" i="1"/>
  <c r="I9" i="1"/>
  <c r="H9" i="1"/>
  <c r="C7" i="1"/>
  <c r="H8" i="1"/>
  <c r="H7" i="1"/>
  <c r="G12" i="1"/>
  <c r="G11" i="1"/>
  <c r="G9" i="1"/>
  <c r="G8" i="1"/>
  <c r="G7" i="1"/>
  <c r="F11" i="1"/>
  <c r="F9" i="1"/>
  <c r="F8" i="1"/>
  <c r="F7" i="1"/>
  <c r="D12" i="1"/>
  <c r="D9" i="1"/>
  <c r="D8" i="1"/>
  <c r="D7" i="1"/>
  <c r="C9" i="1"/>
  <c r="C8" i="1"/>
  <c r="E11" i="1" l="1"/>
  <c r="E9" i="1"/>
  <c r="I8" i="1"/>
  <c r="E8" i="1"/>
  <c r="J8" i="1" s="1"/>
  <c r="I7" i="1"/>
  <c r="E7" i="1"/>
  <c r="J7" i="1" l="1"/>
  <c r="J9" i="1"/>
</calcChain>
</file>

<file path=xl/sharedStrings.xml><?xml version="1.0" encoding="utf-8"?>
<sst xmlns="http://schemas.openxmlformats.org/spreadsheetml/2006/main" count="27" uniqueCount="27">
  <si>
    <t>GOBIERNO DEL ESTADO D SINALOA</t>
  </si>
  <si>
    <t>SECRETARÍA DE SALUD</t>
  </si>
  <si>
    <t>TABULADOR VIGENTE 2018</t>
  </si>
  <si>
    <t>CLAVE</t>
  </si>
  <si>
    <t>PUESTO</t>
  </si>
  <si>
    <t>PERCEPCIONES</t>
  </si>
  <si>
    <t>SUELDO BASE</t>
  </si>
  <si>
    <t xml:space="preserve">OTRAS PERCEPCIONES </t>
  </si>
  <si>
    <t>SUELDO BRUTO</t>
  </si>
  <si>
    <t>SECRETARIO</t>
  </si>
  <si>
    <t>ISPT</t>
  </si>
  <si>
    <t>ISSSTE</t>
  </si>
  <si>
    <t>IPES</t>
  </si>
  <si>
    <t>TOTAL DEDUCCIONES</t>
  </si>
  <si>
    <t>SUELDO NETO</t>
  </si>
  <si>
    <t>DEDUCCIONES</t>
  </si>
  <si>
    <t>CFD2014</t>
  </si>
  <si>
    <t>CFD2018</t>
  </si>
  <si>
    <t>SUBSECRETARIO</t>
  </si>
  <si>
    <t>CFD2012</t>
  </si>
  <si>
    <t>COORDINADOR</t>
  </si>
  <si>
    <t>CFD1006</t>
  </si>
  <si>
    <t>CFD1011</t>
  </si>
  <si>
    <t>JEFE DE DEPARTAMENTO</t>
  </si>
  <si>
    <t>SECRETARIA TECNICA</t>
  </si>
  <si>
    <t>CFA3015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</si>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</sst>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16" sqref="L16"/>
    </sheetView>
  </sheetViews>
  <sheetFormatPr baseColWidth="10" defaultRowHeight="15" x14ac:dyDescent="0.25"/>
  <cols>
    <col min="1" max="1" width="18.7109375" customWidth="1"/>
    <col min="2" max="2" width="21.85546875" customWidth="1"/>
    <col min="3" max="3" width="12.7109375" bestFit="1" customWidth="1"/>
    <col min="4" max="4" width="21" bestFit="1" customWidth="1"/>
    <col min="5" max="5" width="14.28515625" bestFit="1" customWidth="1"/>
    <col min="9" max="9" width="18.42578125" customWidth="1"/>
  </cols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5" spans="1:10" x14ac:dyDescent="0.25">
      <c r="A5" s="8" t="s">
        <v>3</v>
      </c>
      <c r="B5" s="8" t="s">
        <v>4</v>
      </c>
      <c r="C5" s="7" t="s">
        <v>5</v>
      </c>
      <c r="D5" s="7"/>
      <c r="E5" s="7"/>
      <c r="F5" s="7" t="s">
        <v>15</v>
      </c>
      <c r="G5" s="7"/>
      <c r="H5" s="7"/>
      <c r="I5" s="7"/>
      <c r="J5" s="7"/>
    </row>
    <row r="6" spans="1:10" x14ac:dyDescent="0.25">
      <c r="A6" s="8"/>
      <c r="B6" s="8"/>
      <c r="C6" s="5" t="s">
        <v>6</v>
      </c>
      <c r="D6" s="5" t="s">
        <v>7</v>
      </c>
      <c r="E6" s="5" t="s">
        <v>8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x14ac:dyDescent="0.25">
      <c r="A7" s="1" t="s">
        <v>16</v>
      </c>
      <c r="B7" s="1" t="s">
        <v>9</v>
      </c>
      <c r="C7" s="3">
        <f>7510.32*2</f>
        <v>15020.64</v>
      </c>
      <c r="D7" s="3">
        <f>17888.53*2</f>
        <v>35777.06</v>
      </c>
      <c r="E7" s="3">
        <f>C7+D7</f>
        <v>50797.7</v>
      </c>
      <c r="F7" s="3">
        <f>1979.76*2</f>
        <v>3959.52</v>
      </c>
      <c r="G7" s="3">
        <f>262.86*2</f>
        <v>525.72</v>
      </c>
      <c r="H7" s="3">
        <f>2698.63*2</f>
        <v>5397.26</v>
      </c>
      <c r="I7" s="3">
        <f>F7+G7+H7</f>
        <v>9882.5</v>
      </c>
      <c r="J7" s="3">
        <f>E7-I7</f>
        <v>40915.199999999997</v>
      </c>
    </row>
    <row r="8" spans="1:10" x14ac:dyDescent="0.25">
      <c r="A8" s="1" t="s">
        <v>17</v>
      </c>
      <c r="B8" s="1" t="s">
        <v>18</v>
      </c>
      <c r="C8" s="3">
        <f>5632.74*2</f>
        <v>11265.48</v>
      </c>
      <c r="D8" s="3">
        <f>13311.35*2</f>
        <v>26622.7</v>
      </c>
      <c r="E8" s="3">
        <f>C8+D8</f>
        <v>37888.18</v>
      </c>
      <c r="F8" s="3">
        <f>1314.52*2</f>
        <v>2629.04</v>
      </c>
      <c r="G8" s="1">
        <f>197.15*2</f>
        <v>394.3</v>
      </c>
      <c r="H8" s="3">
        <f>2012.81*2</f>
        <v>4025.62</v>
      </c>
      <c r="I8" s="3">
        <f>F8+G8+H8</f>
        <v>7048.96</v>
      </c>
      <c r="J8" s="3">
        <f>E8-I8</f>
        <v>30839.22</v>
      </c>
    </row>
    <row r="9" spans="1:10" x14ac:dyDescent="0.25">
      <c r="A9" s="1" t="s">
        <v>19</v>
      </c>
      <c r="B9" s="1" t="s">
        <v>20</v>
      </c>
      <c r="C9" s="3">
        <f>5632.74*2</f>
        <v>11265.48</v>
      </c>
      <c r="D9" s="3">
        <f>13311.35*2</f>
        <v>26622.7</v>
      </c>
      <c r="E9" s="3">
        <f>C9+D9</f>
        <v>37888.18</v>
      </c>
      <c r="F9" s="3">
        <f>1314.52*2</f>
        <v>2629.04</v>
      </c>
      <c r="G9" s="1">
        <f>197.05*2</f>
        <v>394.1</v>
      </c>
      <c r="H9" s="3">
        <f>2012.81*2</f>
        <v>4025.62</v>
      </c>
      <c r="I9" s="3">
        <f>F9+G9+H9</f>
        <v>7048.76</v>
      </c>
      <c r="J9" s="3">
        <f>E9-I9</f>
        <v>30839.42</v>
      </c>
    </row>
    <row r="10" spans="1:10" x14ac:dyDescent="0.25">
      <c r="A10" s="1" t="s">
        <v>25</v>
      </c>
      <c r="B10" s="1" t="s">
        <v>24</v>
      </c>
      <c r="C10" s="3">
        <f>4224.55*2</f>
        <v>8449.1</v>
      </c>
      <c r="D10" s="3">
        <f>9237.24*2</f>
        <v>18474.48</v>
      </c>
      <c r="E10" s="3">
        <f>C10+D10</f>
        <v>26923.58</v>
      </c>
      <c r="F10" s="3">
        <f>818.31*2</f>
        <v>1636.62</v>
      </c>
      <c r="G10" s="1">
        <f>147.86*2</f>
        <v>295.72000000000003</v>
      </c>
      <c r="H10" s="3">
        <f>1430.32*2</f>
        <v>2860.64</v>
      </c>
      <c r="I10" s="3">
        <f>F10+G10+H10</f>
        <v>4792.9799999999996</v>
      </c>
      <c r="J10" s="3">
        <f>E10-I10</f>
        <v>22130.600000000002</v>
      </c>
    </row>
    <row r="11" spans="1:10" x14ac:dyDescent="0.25">
      <c r="A11" s="1" t="s">
        <v>21</v>
      </c>
      <c r="B11" s="1" t="s">
        <v>26</v>
      </c>
      <c r="C11" s="3">
        <f>4224.55*2</f>
        <v>8449.1</v>
      </c>
      <c r="D11" s="3">
        <f>8775.7*2</f>
        <v>17551.400000000001</v>
      </c>
      <c r="E11" s="3">
        <f>C11+D11</f>
        <v>26000.5</v>
      </c>
      <c r="F11" s="1">
        <f>818.31*2</f>
        <v>1636.62</v>
      </c>
      <c r="G11" s="1">
        <f>147.86*2</f>
        <v>295.72000000000003</v>
      </c>
      <c r="H11" s="4">
        <f>1381.28*2</f>
        <v>2762.56</v>
      </c>
      <c r="I11" s="3">
        <f>F11+G11+H11</f>
        <v>4694.8999999999996</v>
      </c>
      <c r="J11" s="3">
        <f>E11-I11</f>
        <v>21305.599999999999</v>
      </c>
    </row>
    <row r="12" spans="1:10" x14ac:dyDescent="0.25">
      <c r="A12" s="1" t="s">
        <v>22</v>
      </c>
      <c r="B12" s="1" t="s">
        <v>23</v>
      </c>
      <c r="C12" s="3">
        <f>2607.75*2</f>
        <v>5215.5</v>
      </c>
      <c r="D12" s="3">
        <f>5637.44*2</f>
        <v>11274.88</v>
      </c>
      <c r="E12" s="3">
        <f>C12+D12</f>
        <v>16490.379999999997</v>
      </c>
      <c r="F12" s="1">
        <f>333.09*2</f>
        <v>666.18</v>
      </c>
      <c r="G12" s="1">
        <f>91.27*2</f>
        <v>182.54</v>
      </c>
      <c r="H12" s="1">
        <f>876.05*2</f>
        <v>1752.1</v>
      </c>
      <c r="I12" s="3">
        <f>F12+G12+H12</f>
        <v>2600.8199999999997</v>
      </c>
      <c r="J12" s="3">
        <f>E12-I12</f>
        <v>13889.559999999998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9"/>
      <c r="B20" s="9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9"/>
      <c r="B21" s="9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2"/>
      <c r="B23" s="12"/>
      <c r="C23" s="13"/>
      <c r="D23" s="13"/>
      <c r="E23" s="13"/>
      <c r="F23" s="13"/>
      <c r="G23" s="12"/>
      <c r="H23" s="13"/>
      <c r="I23" s="13"/>
      <c r="J23" s="13"/>
    </row>
    <row r="24" spans="1:10" x14ac:dyDescent="0.25">
      <c r="A24" s="12"/>
      <c r="B24" s="12"/>
      <c r="C24" s="13"/>
      <c r="D24" s="13"/>
      <c r="E24" s="13"/>
      <c r="F24" s="13"/>
      <c r="G24" s="12"/>
      <c r="H24" s="13"/>
      <c r="I24" s="13"/>
      <c r="J24" s="13"/>
    </row>
    <row r="25" spans="1:10" x14ac:dyDescent="0.25">
      <c r="A25" s="12"/>
      <c r="B25" s="12"/>
      <c r="C25" s="13"/>
      <c r="D25" s="13"/>
      <c r="E25" s="13"/>
      <c r="F25" s="12"/>
      <c r="G25" s="12"/>
      <c r="H25" s="14"/>
      <c r="I25" s="13"/>
      <c r="J25" s="13"/>
    </row>
    <row r="26" spans="1:10" x14ac:dyDescent="0.25">
      <c r="A26" s="12"/>
      <c r="B26" s="12"/>
      <c r="C26" s="13"/>
      <c r="D26" s="13"/>
      <c r="E26" s="12"/>
      <c r="F26" s="12"/>
      <c r="G26" s="12"/>
      <c r="H26" s="12"/>
      <c r="I26" s="13"/>
      <c r="J26" s="13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11">
    <mergeCell ref="A20:A21"/>
    <mergeCell ref="B20:B21"/>
    <mergeCell ref="C20:E20"/>
    <mergeCell ref="F20:J20"/>
    <mergeCell ref="A1:J1"/>
    <mergeCell ref="A2:J2"/>
    <mergeCell ref="A3:J3"/>
    <mergeCell ref="C5:E5"/>
    <mergeCell ref="B5:B6"/>
    <mergeCell ref="A5:A6"/>
    <mergeCell ref="F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Lobillo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Lobillo</dc:creator>
  <cp:lastModifiedBy>Lobillo</cp:lastModifiedBy>
  <dcterms:created xsi:type="dcterms:W3CDTF">2018-12-18T21:27:32Z</dcterms:created>
  <dcterms:modified xsi:type="dcterms:W3CDTF">2018-12-20T23:00:32Z</dcterms:modified>
</cp:coreProperties>
</file>